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20490" windowHeight="7545" tabRatio="264"/>
  </bookViews>
  <sheets>
    <sheet name="1_c_1_c_1_forma" sheetId="1" r:id="rId1"/>
    <sheet name="vykdytojų_kodai" sheetId="3" r:id="rId2"/>
  </sheets>
  <definedNames>
    <definedName name="Excel_BuiltIn_Print_Titles_1_1">'1_c_1_c_1_forma'!$A$17:$IH$19</definedName>
    <definedName name="_xlnm.Print_Area" localSheetId="0">'1_c_1_c_1_forma'!$A$3:$N$202</definedName>
  </definedNames>
  <calcPr calcId="152511"/>
</workbook>
</file>

<file path=xl/calcChain.xml><?xml version="1.0" encoding="utf-8"?>
<calcChain xmlns="http://schemas.openxmlformats.org/spreadsheetml/2006/main">
  <c r="H164" i="1" l="1"/>
  <c r="I164" i="1"/>
  <c r="J164" i="1"/>
  <c r="H174" i="1"/>
  <c r="I174" i="1"/>
  <c r="J174" i="1"/>
  <c r="G174" i="1"/>
  <c r="H139" i="1" l="1"/>
  <c r="I139" i="1"/>
  <c r="J139" i="1"/>
  <c r="G139" i="1"/>
  <c r="G164" i="1"/>
  <c r="H179" i="1" l="1"/>
  <c r="I179" i="1"/>
  <c r="J179" i="1"/>
  <c r="G179" i="1"/>
  <c r="H173" i="1" l="1"/>
  <c r="I173" i="1"/>
  <c r="J173" i="1"/>
  <c r="H127" i="1" l="1"/>
  <c r="I127" i="1"/>
  <c r="J127" i="1"/>
  <c r="G127" i="1"/>
  <c r="H142" i="1" l="1"/>
  <c r="J112" i="1" l="1"/>
  <c r="I112" i="1"/>
  <c r="H112" i="1"/>
  <c r="G112" i="1"/>
  <c r="J110" i="1" l="1"/>
  <c r="I110" i="1"/>
  <c r="H110" i="1"/>
  <c r="G110" i="1"/>
  <c r="H85" i="1" l="1"/>
  <c r="I85" i="1"/>
  <c r="J85" i="1"/>
  <c r="H155" i="1"/>
  <c r="I155" i="1"/>
  <c r="J155" i="1"/>
  <c r="G155" i="1"/>
  <c r="J142" i="1" l="1"/>
  <c r="I142" i="1"/>
  <c r="G142" i="1"/>
  <c r="H161" i="1" l="1"/>
  <c r="I161" i="1"/>
  <c r="J161" i="1"/>
  <c r="H159" i="1"/>
  <c r="I159" i="1"/>
  <c r="J159" i="1"/>
  <c r="H157" i="1"/>
  <c r="I157" i="1"/>
  <c r="J157" i="1"/>
  <c r="H152" i="1"/>
  <c r="I152" i="1"/>
  <c r="J152" i="1"/>
  <c r="J165" i="1" s="1"/>
  <c r="H119" i="1"/>
  <c r="I119" i="1"/>
  <c r="J119" i="1"/>
  <c r="H117" i="1"/>
  <c r="I117" i="1"/>
  <c r="J117" i="1"/>
  <c r="H108" i="1"/>
  <c r="I108" i="1"/>
  <c r="J108" i="1"/>
  <c r="H104" i="1"/>
  <c r="I104" i="1"/>
  <c r="J104" i="1"/>
  <c r="H100" i="1"/>
  <c r="I100" i="1"/>
  <c r="J100" i="1"/>
  <c r="H43" i="1"/>
  <c r="I43" i="1"/>
  <c r="J43" i="1"/>
  <c r="H40" i="1"/>
  <c r="I40" i="1"/>
  <c r="J40" i="1"/>
  <c r="H37" i="1"/>
  <c r="I37" i="1"/>
  <c r="J37" i="1"/>
  <c r="H178" i="1"/>
  <c r="I178" i="1"/>
  <c r="J178" i="1"/>
  <c r="H177" i="1"/>
  <c r="I177" i="1"/>
  <c r="J177" i="1"/>
  <c r="H176" i="1"/>
  <c r="I176" i="1"/>
  <c r="J176" i="1"/>
  <c r="H175" i="1"/>
  <c r="I175" i="1"/>
  <c r="J175" i="1"/>
  <c r="G177" i="1"/>
  <c r="I165" i="1" l="1"/>
  <c r="H165" i="1"/>
  <c r="I113" i="1"/>
  <c r="H113" i="1"/>
  <c r="J113" i="1"/>
  <c r="H120" i="1"/>
  <c r="I120" i="1"/>
  <c r="J120" i="1"/>
  <c r="H145" i="1"/>
  <c r="H146" i="1" s="1"/>
  <c r="I145" i="1"/>
  <c r="I146" i="1" s="1"/>
  <c r="J145" i="1"/>
  <c r="J146" i="1" s="1"/>
  <c r="H131" i="1"/>
  <c r="I131" i="1"/>
  <c r="J131" i="1"/>
  <c r="G131" i="1"/>
  <c r="H195" i="1"/>
  <c r="I195" i="1"/>
  <c r="J195" i="1"/>
  <c r="H191" i="1"/>
  <c r="I191" i="1"/>
  <c r="J191" i="1"/>
  <c r="G176" i="1"/>
  <c r="G191" i="1" s="1"/>
  <c r="J132" i="1" l="1"/>
  <c r="I132" i="1"/>
  <c r="H132" i="1"/>
  <c r="G132" i="1"/>
  <c r="G85" i="1"/>
  <c r="G161" i="1" l="1"/>
  <c r="J200" i="1" l="1"/>
  <c r="J197" i="1" s="1"/>
  <c r="J194" i="1"/>
  <c r="J168" i="1"/>
  <c r="J169" i="1" s="1"/>
  <c r="J147" i="1"/>
  <c r="J95" i="1"/>
  <c r="J96" i="1" s="1"/>
  <c r="J90" i="1"/>
  <c r="J87" i="1"/>
  <c r="J83" i="1"/>
  <c r="J81" i="1"/>
  <c r="J79" i="1"/>
  <c r="J77" i="1"/>
  <c r="J75" i="1"/>
  <c r="J73" i="1"/>
  <c r="J71" i="1"/>
  <c r="J69" i="1"/>
  <c r="J67" i="1"/>
  <c r="J65" i="1"/>
  <c r="J63" i="1"/>
  <c r="J61" i="1"/>
  <c r="J59" i="1"/>
  <c r="J57" i="1"/>
  <c r="J55" i="1"/>
  <c r="J53" i="1"/>
  <c r="J51" i="1"/>
  <c r="J49" i="1"/>
  <c r="J45" i="1"/>
  <c r="J46" i="1" s="1"/>
  <c r="H200" i="1"/>
  <c r="H197" i="1" s="1"/>
  <c r="H194" i="1"/>
  <c r="H168" i="1"/>
  <c r="H169" i="1" s="1"/>
  <c r="H147" i="1"/>
  <c r="H95" i="1"/>
  <c r="H96" i="1" s="1"/>
  <c r="H90" i="1"/>
  <c r="H87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9" i="1"/>
  <c r="H45" i="1"/>
  <c r="H46" i="1" s="1"/>
  <c r="G200" i="1"/>
  <c r="G197" i="1" s="1"/>
  <c r="G178" i="1"/>
  <c r="G194" i="1" s="1"/>
  <c r="G175" i="1"/>
  <c r="G195" i="1" s="1"/>
  <c r="G188" i="1"/>
  <c r="G168" i="1"/>
  <c r="G169" i="1" s="1"/>
  <c r="G159" i="1"/>
  <c r="G157" i="1"/>
  <c r="G150" i="1"/>
  <c r="G173" i="1" s="1"/>
  <c r="G145" i="1"/>
  <c r="G146" i="1" s="1"/>
  <c r="G119" i="1"/>
  <c r="G117" i="1"/>
  <c r="G108" i="1"/>
  <c r="G104" i="1"/>
  <c r="G100" i="1"/>
  <c r="G95" i="1"/>
  <c r="G96" i="1" s="1"/>
  <c r="G90" i="1"/>
  <c r="G87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5" i="1"/>
  <c r="G43" i="1"/>
  <c r="G40" i="1"/>
  <c r="G37" i="1"/>
  <c r="G113" i="1" l="1"/>
  <c r="H91" i="1"/>
  <c r="H121" i="1" s="1"/>
  <c r="J91" i="1"/>
  <c r="J121" i="1" s="1"/>
  <c r="G91" i="1"/>
  <c r="G190" i="1" s="1"/>
  <c r="G147" i="1"/>
  <c r="G46" i="1"/>
  <c r="H188" i="1"/>
  <c r="H180" i="1"/>
  <c r="G152" i="1"/>
  <c r="J188" i="1"/>
  <c r="J180" i="1"/>
  <c r="G120" i="1"/>
  <c r="H170" i="1"/>
  <c r="J170" i="1"/>
  <c r="J186" i="1"/>
  <c r="H186" i="1"/>
  <c r="G165" i="1" l="1"/>
  <c r="G170" i="1" s="1"/>
  <c r="G121" i="1"/>
  <c r="J190" i="1"/>
  <c r="H171" i="1"/>
  <c r="H190" i="1"/>
  <c r="H185" i="1" s="1"/>
  <c r="H201" i="1" s="1"/>
  <c r="J171" i="1"/>
  <c r="J185" i="1"/>
  <c r="J201" i="1" s="1"/>
  <c r="G180" i="1"/>
  <c r="G186" i="1"/>
  <c r="G185" i="1" s="1"/>
  <c r="G201" i="1" s="1"/>
  <c r="I188" i="1"/>
  <c r="G171" i="1" l="1"/>
  <c r="I61" i="1"/>
  <c r="I90" i="1"/>
  <c r="I87" i="1"/>
  <c r="I77" i="1"/>
  <c r="I75" i="1"/>
  <c r="I71" i="1"/>
  <c r="I69" i="1"/>
  <c r="I67" i="1"/>
  <c r="I65" i="1"/>
  <c r="I63" i="1"/>
  <c r="I59" i="1"/>
  <c r="I51" i="1"/>
  <c r="I147" i="1"/>
  <c r="I95" i="1"/>
  <c r="I96" i="1" s="1"/>
  <c r="I45" i="1"/>
  <c r="I46" i="1" s="1"/>
  <c r="I200" i="1"/>
  <c r="I197" i="1" s="1"/>
  <c r="I168" i="1"/>
  <c r="I169" i="1" s="1"/>
  <c r="V24" i="1"/>
  <c r="Z24" i="1"/>
  <c r="V38" i="1"/>
  <c r="Z38" i="1"/>
  <c r="V41" i="1"/>
  <c r="Z41" i="1"/>
  <c r="P43" i="1"/>
  <c r="Q43" i="1"/>
  <c r="P44" i="1"/>
  <c r="P40" i="1" s="1"/>
  <c r="Q44" i="1"/>
  <c r="Q40" i="1" s="1"/>
  <c r="V44" i="1"/>
  <c r="Z44" i="1"/>
  <c r="I49" i="1"/>
  <c r="I53" i="1"/>
  <c r="I55" i="1"/>
  <c r="I57" i="1"/>
  <c r="I73" i="1"/>
  <c r="I79" i="1"/>
  <c r="I81" i="1"/>
  <c r="I83" i="1"/>
  <c r="C170" i="1"/>
  <c r="D170" i="1"/>
  <c r="E170" i="1"/>
  <c r="F170" i="1"/>
  <c r="I91" i="1" l="1"/>
  <c r="I121" i="1" s="1"/>
  <c r="S44" i="1"/>
  <c r="I194" i="1"/>
  <c r="I180" i="1"/>
  <c r="S41" i="1"/>
  <c r="S24" i="1"/>
  <c r="I186" i="1"/>
  <c r="S38" i="1"/>
  <c r="I170" i="1"/>
  <c r="I190" i="1" l="1"/>
  <c r="I185" i="1" s="1"/>
  <c r="I201" i="1" s="1"/>
  <c r="I171" i="1" l="1"/>
</calcChain>
</file>

<file path=xl/sharedStrings.xml><?xml version="1.0" encoding="utf-8"?>
<sst xmlns="http://schemas.openxmlformats.org/spreadsheetml/2006/main" count="604" uniqueCount="262">
  <si>
    <t xml:space="preserve">                                                         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</si>
  <si>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</si>
  <si>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</si>
  <si>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</si>
  <si>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</si>
  <si>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</si>
  <si>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</si>
  <si>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</si>
  <si>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Pavadinimas, mato vnt.</t>
  </si>
  <si>
    <t>Planas</t>
  </si>
  <si>
    <t>išl</t>
  </si>
  <si>
    <t>iš jų du</t>
  </si>
  <si>
    <t>it</t>
  </si>
  <si>
    <t xml:space="preserve">11 Savivaldybės veiklos programa </t>
  </si>
  <si>
    <t>švietimo sk</t>
  </si>
  <si>
    <t>01</t>
  </si>
  <si>
    <t>Efektyviai organizuoti Savivadybės darbą ir užtikrinti Savivaldybės funkcijų įgyvendinimą</t>
  </si>
  <si>
    <t>Kultūros sk.</t>
  </si>
  <si>
    <t>be padidintų klasių</t>
  </si>
  <si>
    <t>pridejus 15 proc.</t>
  </si>
  <si>
    <t>soorto sk.</t>
  </si>
  <si>
    <t>DU</t>
  </si>
  <si>
    <t>sodra</t>
  </si>
  <si>
    <t>viso</t>
  </si>
  <si>
    <t>pr.pasl.</t>
  </si>
  <si>
    <t>SB</t>
  </si>
  <si>
    <t xml:space="preserve">spec. Programa </t>
  </si>
  <si>
    <t>admin. Lik.d</t>
  </si>
  <si>
    <t>pašalpų sk</t>
  </si>
  <si>
    <t>02</t>
  </si>
  <si>
    <t>nebuvo įrašytas mero f. -50.0 Tūkst. Lt</t>
  </si>
  <si>
    <t>11 progr.</t>
  </si>
  <si>
    <t>03</t>
  </si>
  <si>
    <t>07</t>
  </si>
  <si>
    <t>vdf</t>
  </si>
  <si>
    <t>Tinkamai įgyvendinti valstybines (perduotas savivaldybei) funkcijas</t>
  </si>
  <si>
    <t>VB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</si>
  <si>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</si>
  <si>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</si>
  <si>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</si>
  <si>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</si>
  <si>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</si>
  <si>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</si>
  <si>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</si>
  <si>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</si>
  <si>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</si>
  <si>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</si>
  <si>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</si>
  <si>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</si>
  <si>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</si>
  <si>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</si>
  <si>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ES</t>
  </si>
  <si>
    <t xml:space="preserve">Diegti Savivaldybės administracijoje modernias informacines sistemas </t>
  </si>
  <si>
    <t>Gerinti Savivaldybės administracijos materialinę – techninę bazę</t>
  </si>
  <si>
    <t>Vykdyti biudžetinių įstaigų skubius remonto darbus</t>
  </si>
  <si>
    <t>21</t>
  </si>
  <si>
    <t>KT</t>
  </si>
  <si>
    <t>01   Plėtoti bendradarbiavimą su miesto teisėtvarkos institucijomis, organizacijomis</t>
  </si>
  <si>
    <t>Įgyvendinti prevencines programas</t>
  </si>
  <si>
    <t>Užtikrinti prisiimtų įsipareigojimų vykdymą</t>
  </si>
  <si>
    <t>Sutartinių įsipareigojimų vykdymas %</t>
  </si>
  <si>
    <t>Užtikrinti rinkliavos už leidimą prekiauti nuo (iš) laikinųjų prekybos įrenginių gėlėmis ir gedulo ritualo reikmenimis prie Ginkūnų ir K. Donelaičio civilinių kapinių administravimą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</si>
  <si>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</si>
  <si>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</si>
  <si>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</si>
  <si>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</si>
  <si>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</si>
  <si>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</si>
  <si>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</si>
  <si>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</si>
  <si>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</si>
  <si>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</si>
  <si>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</si>
  <si>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</si>
  <si>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</si>
  <si>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Strateginio veiklos plano vykdytojų kodų klasifikatorius*</t>
  </si>
  <si>
    <t>Programos vykdytojo kodas</t>
  </si>
  <si>
    <t>19</t>
  </si>
  <si>
    <t>20</t>
  </si>
  <si>
    <t>Plėtoti bendradarbiavimą su socialiniais partneriais</t>
  </si>
  <si>
    <t>Skatinti Savivaldybės bendradarbiavimą su vietos bendruomene</t>
  </si>
  <si>
    <t>VšĮ Verslo inkubatorius</t>
  </si>
  <si>
    <t>Viso:</t>
  </si>
  <si>
    <t>Tarybos sekretoriato darbuotojų sk.</t>
  </si>
  <si>
    <t>Darbuotojų  sk.</t>
  </si>
  <si>
    <t>Įgyvendintų projektų sk.</t>
  </si>
  <si>
    <t>50</t>
  </si>
  <si>
    <t>Kelti Savivaldybės administracijos darbuotojų kvalifikaciją</t>
  </si>
  <si>
    <t>Įregistruotų ir  perregistruotų NVO sk.</t>
  </si>
  <si>
    <t>Mokėti  koncesijos mokestį Aukštabalio multifunkcinio komplekso operatoriui</t>
  </si>
  <si>
    <t>Įgyvendintų priemonių plano veiklų proc.</t>
  </si>
  <si>
    <t>tūkst. Eur</t>
  </si>
  <si>
    <t>Organizuoti civilinę saugą, naudojant direktoriaus rezervo fondo lėšas</t>
  </si>
  <si>
    <t>Likviduoti įvykių, ekstremalių įvykių ir ekstremalių situacijų pasekmes</t>
  </si>
  <si>
    <t>Pavadinimas</t>
  </si>
  <si>
    <t>Sblik.</t>
  </si>
  <si>
    <t>1.9.</t>
  </si>
  <si>
    <t>SP</t>
  </si>
  <si>
    <t>2018 metai</t>
  </si>
  <si>
    <t>2019 metai</t>
  </si>
  <si>
    <t>Komisijos priimtų sprendimų kreiptis į teismą sk.</t>
  </si>
  <si>
    <t>40</t>
  </si>
  <si>
    <t>komisijos inicijuotų asmenų būklės peržiūrėjimo sk.</t>
  </si>
  <si>
    <t>03  07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</si>
  <si>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</si>
  <si>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</si>
  <si>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</si>
  <si>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</si>
  <si>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</si>
  <si>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</si>
  <si>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</si>
  <si>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Kelių priežiūros programos lėšos VB (KPP)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</si>
  <si>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</si>
  <si>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</si>
  <si>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</si>
  <si>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</si>
  <si>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</si>
  <si>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 xml:space="preserve">14 </t>
  </si>
  <si>
    <t>Centralizuotas vidaus audito skyrius</t>
  </si>
  <si>
    <t>Bendrųjų reikalų skyrius</t>
  </si>
  <si>
    <t xml:space="preserve">16 </t>
  </si>
  <si>
    <t>Teisės skyrius</t>
  </si>
  <si>
    <t>Civilinės saugos, viešosios tvarkos ir sanitarijos skyrius</t>
  </si>
  <si>
    <t>Vaiko teisių apsaugos skyrius</t>
  </si>
  <si>
    <t>Darbuotojų, patobulinusių kompetenciją  sk.</t>
  </si>
  <si>
    <t>Pagerėjęs gyv. pasitenkinimas ŠMSA teikiamomis viešojo adm. paslaugomis</t>
  </si>
  <si>
    <t>Paremtų iniciatyvų sk./dalyvių sk.</t>
  </si>
  <si>
    <t>18  02</t>
  </si>
  <si>
    <t>Pasirašytų paskolų sutarčių sk.</t>
  </si>
  <si>
    <t>Organizuota mokymų/dalyvių sk.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</si>
  <si>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</si>
  <si>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</si>
  <si>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</si>
  <si>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Urbanistinės plėtros ir ūkio departamento Statybos ir renovacijos skyrius</t>
  </si>
  <si>
    <t>Urbanistinės plėtros ir ūkio departamento Miesto ūkio ir aplinkos skyrius</t>
  </si>
  <si>
    <t>Socialinių reikalų departamento  Civilinės metrikacijos skyrius</t>
  </si>
  <si>
    <t>Socialinių reikalų departamento Socialinių išmokų ir kompensacijų skyrius</t>
  </si>
  <si>
    <t>Švietimo, kultūros ir sporto departamento Kultūros skyrius</t>
  </si>
  <si>
    <t>Rėkyvos seniūnija</t>
  </si>
  <si>
    <t>Projektų valdymo skyrius</t>
  </si>
  <si>
    <t>* patvirtinta Šiaulių miesto savivaldybės administracijos direktoriaus 2016-10-28  įsakymu Nr. A -1473</t>
  </si>
  <si>
    <t>Įdiegta eilių reguliavimo sistema Socialinės paramos skyriaus patalpose vnt.</t>
  </si>
  <si>
    <t>Projektų valdymo metodikos rengimas/diegimas ir darbuotojų kompetencijų tobulinimas</t>
  </si>
  <si>
    <t>Garantinių įsiapregojim įvykdymass  proc.</t>
  </si>
  <si>
    <t>Sveikatos skyrius</t>
  </si>
  <si>
    <t>Gyventojų kortelės veikimo koncepcijos sukūrimas</t>
  </si>
  <si>
    <t>Įdiegta gyventojų kortelė</t>
  </si>
  <si>
    <t>Įsteigtas informacijos ir įvykių operatyvaus valdymo koordinacinis centras</t>
  </si>
  <si>
    <t>FINANSAVIMO LĖŠŲ SUVESTINĖ</t>
  </si>
  <si>
    <t>VB (VF)</t>
  </si>
  <si>
    <t>SB (LIK)</t>
  </si>
  <si>
    <t>Iš viso 11 programai  (1 eilutė + 2 eilutė)</t>
  </si>
  <si>
    <t>SB(LIK)</t>
  </si>
  <si>
    <t>Medelyno seniūnija</t>
  </si>
  <si>
    <t>188771865 04</t>
  </si>
  <si>
    <t>188657559 04</t>
  </si>
  <si>
    <t xml:space="preserve"> 20  15  </t>
  </si>
  <si>
    <t>20 18</t>
  </si>
  <si>
    <t>2020 metai</t>
  </si>
  <si>
    <t>2.1.</t>
  </si>
  <si>
    <t>Valstybės biudžeto lėšos KT(VB)</t>
  </si>
  <si>
    <t>2.2</t>
  </si>
  <si>
    <t>Europos Sąjungos lėšos KT (ES)</t>
  </si>
  <si>
    <t>2.3</t>
  </si>
  <si>
    <t>Kitos lėšos KT</t>
  </si>
  <si>
    <t>VB(VF)</t>
  </si>
  <si>
    <t>60000</t>
  </si>
  <si>
    <t>2017 metų patvirtinti asignavimai</t>
  </si>
  <si>
    <t>2018 metų asignavimų planas</t>
  </si>
  <si>
    <t>2019 metų lėšų projektas</t>
  </si>
  <si>
    <t>2020 metų lėšų projektas</t>
  </si>
  <si>
    <t>Vykdyti projektavimą ir kitas inžinerines paslaugas</t>
  </si>
  <si>
    <t>Užtikrinti Savivaldybės administracijos finansinį, ūkinį ir materialinį aptarnavimą</t>
  </si>
  <si>
    <t>Administruoti socialines pašalpas</t>
  </si>
  <si>
    <t>Administruoti kompensacijas</t>
  </si>
  <si>
    <t xml:space="preserve">Administruoti socialinę paramą mokiniams </t>
  </si>
  <si>
    <t>Administruoti socialinę globą</t>
  </si>
  <si>
    <t>Administruoti būsto nuomos ar išperkamosios būsto nuomos mokesčių dalies kompensacijas</t>
  </si>
  <si>
    <t>Vykdyti žemės ūkio funkcijas</t>
  </si>
  <si>
    <t>Organizuoti civilinę saugą</t>
  </si>
  <si>
    <t>Administruoti mobilizaciją</t>
  </si>
  <si>
    <t>Tvarkyti archyvinius dokumentus</t>
  </si>
  <si>
    <t>Registruoti civilinės būklės aktus</t>
  </si>
  <si>
    <t>Nagrinėti nuosavybės teisių atkūrimą</t>
  </si>
  <si>
    <t>Deklaruoti gyvenamąją vietą</t>
  </si>
  <si>
    <t>Dalyvauti rengiant ir įgyvendinant  Šiaulių vietos veiklos grupės strategiją</t>
  </si>
  <si>
    <t>Administruoti rinkliavą  Šiaulių miesto viešosiose prekybos vietose</t>
  </si>
  <si>
    <t>Taikyti priemones, mažinančias administracinę naštą juridiniams ir fiziniams asmenims</t>
  </si>
  <si>
    <t>Įgyvendinti projektą „Gyventojų kortelės integravimas į teikiamų paslaugų valdymą Jelgavos ir Šiaulių savivaldybėse“</t>
  </si>
  <si>
    <t>Įgyvendinti projektą „Civilinės saugos sistemos gerinimas Šiaulių ir Jelgavos miestuose (saugios savivaldybės koncepsija)“</t>
  </si>
  <si>
    <t>Kompensuoti UAB „Busturas“ nuostolius, susidariusius vykdant keleivinio kelių transporto viešųjų paslaugų įsipareigojimus</t>
  </si>
  <si>
    <t>Užtikrintas rinkliavos organizavimas proc.</t>
  </si>
  <si>
    <t>Skolinių įsipareigojimų vykdymas proc.</t>
  </si>
  <si>
    <t>Pasirašytos projektų finsanvimo sutartys vnt.</t>
  </si>
  <si>
    <t>Parengti finansavimo sąlygų aprašai vnt.</t>
  </si>
  <si>
    <t>Parengti techniniai projektai ir įgyvendintos inžinerinės paslaugos proc.</t>
  </si>
  <si>
    <t>Pašalinti l/d "Sigutė" atliktų darbų defektai proc.</t>
  </si>
  <si>
    <t>Patobulinti viešojo administravimo pasl. organizavimo ir teikimo procesai vnt.</t>
  </si>
  <si>
    <t>Parengta projektų valdymo metodika vnt</t>
  </si>
  <si>
    <t>Tarybos narių sk.</t>
  </si>
  <si>
    <t>Išnuomota  programinės įrangos licencijų vnt.</t>
  </si>
  <si>
    <t xml:space="preserve">Eksploatuojama kompiuterių vnt. </t>
  </si>
  <si>
    <t>Įsigyta duomenų saugyklų vnt.</t>
  </si>
  <si>
    <t>Įsigyta programinė įranga vnt.</t>
  </si>
  <si>
    <t>Įsigyta organizacinės technikos vnt.</t>
  </si>
  <si>
    <t>Įsigyta kompiuterinės technikos vnt</t>
  </si>
  <si>
    <t>Išnuomota biuro technikos vnt.</t>
  </si>
  <si>
    <t>Įsigyta spaudos ploto dienraščiuose cm2.</t>
  </si>
  <si>
    <t>Darbuotojų dirbančių pagal darbo sutartis sk.</t>
  </si>
  <si>
    <t>Valstybės karjeros tarnautojų sk.</t>
  </si>
  <si>
    <t>Iš viso</t>
  </si>
  <si>
    <t>Iš viso uždaviniui</t>
  </si>
  <si>
    <t>Iš viso tikslui</t>
  </si>
  <si>
    <t>Iš viso  programai</t>
  </si>
  <si>
    <t>Remti bendruomenių veiklą savivaldybėje</t>
  </si>
  <si>
    <t>Dalyvavusių organizacijų sk.</t>
  </si>
  <si>
    <t xml:space="preserve"> SAVIVALDYBĖS VEIKLOS PROGRAMOS  (Nr.11) 2018–2020 METŲ VEIKLOS PLANO
</t>
  </si>
  <si>
    <t xml:space="preserve">Sudaryti sąlygas įgyvendinti Savivaldybės funkcijas </t>
  </si>
  <si>
    <t>Užtikrinti Savivaldybės tarybos ir Savivaldybės tarybos ir mero sekretoriato finansinį, ūkinį ir materialinį aptarnavimą</t>
  </si>
  <si>
    <t>Užtikrinti finansinį, ūkinį ir materialinį Kontrolės ir audito tarnybos aptarnavimą</t>
  </si>
  <si>
    <t>Administruoti Savivaldybės administracijos pajamų lėšas (spec. lėšas)</t>
  </si>
  <si>
    <t>Teikti duomenis Valstybės registrui</t>
  </si>
  <si>
    <t>Teikti pirminę teisinę pagalbą</t>
  </si>
  <si>
    <t>Tvarkyti Gyventojų registrą</t>
  </si>
  <si>
    <t>Vykdyti valstybinės kalbos vartojimo kontrolę</t>
  </si>
  <si>
    <t>Užtikrinti vaikų teisių apsaugą</t>
  </si>
  <si>
    <t>Užtikrinti jaunimo teisių apsaugą</t>
  </si>
  <si>
    <t>Administruoti Užimtumo didinimo programą</t>
  </si>
  <si>
    <t>Užtikrinti informacijos apie neveiksnių asmenų būklę persvarstymą</t>
  </si>
  <si>
    <t>Skatinti nevyriausybinių organizacijų veiklą ir užtikrinti jų plėtrą</t>
  </si>
  <si>
    <t>Užtikrinti tinkamą Savivaldybės lėšų planavimą ir panaudojimą</t>
  </si>
  <si>
    <t>Vykdyti paskolų grąžinimą, palūkanų už paskolas mokėjimą ir kitus finansinius  įsipareigojimus</t>
  </si>
  <si>
    <t>Strateginis tikslas 02  Efektyviai panaudojant žmogiškuosius ir finansinius išteklius, formuoti palankią aplinką investicijoms pritraukti</t>
  </si>
  <si>
    <t>Administruoti valstybinės žemės valdymą</t>
  </si>
  <si>
    <t>8</t>
  </si>
  <si>
    <r>
      <t>Šîaulių miesto savivaldybės 2018</t>
    </r>
    <r>
      <rPr>
        <sz val="12"/>
        <rFont val="Calibri"/>
        <family val="2"/>
        <charset val="186"/>
      </rPr>
      <t>‒</t>
    </r>
    <r>
      <rPr>
        <sz val="11.5"/>
        <rFont val="Times New Roman"/>
        <family val="1"/>
        <charset val="186"/>
      </rPr>
      <t>2020 metų</t>
    </r>
  </si>
  <si>
    <t>priedas</t>
  </si>
  <si>
    <t>strateginio veiklos plano Savivaldybės</t>
  </si>
  <si>
    <t xml:space="preserve">veiklos programos (Nr. 11) </t>
  </si>
  <si>
    <t>Sukurta ir įdiegta informacinė duomenų bazė vnt.</t>
  </si>
  <si>
    <t>Įgyvendinti išmaniojo miesto sukūrimo sprendinius</t>
  </si>
  <si>
    <t>Įgyvendinta veiklų, proc.</t>
  </si>
  <si>
    <t>Sukurti Savivaldybės atvirų duomenų bazę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</si>
  <si>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</si>
  <si>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</si>
  <si>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</si>
  <si>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</si>
  <si>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 xml:space="preserve">Gerinti asmenų aptarnavimo ir paslaugų kokybę Šiaulių miesto savivaldybėje </t>
  </si>
  <si>
    <t>Įvykdytų administracijos pastatų remonto darbų proc.</t>
  </si>
  <si>
    <t>Įsigytų triukšmo matuoklių sk.</t>
  </si>
  <si>
    <t>1</t>
  </si>
  <si>
    <t>Vykdyti Savivaldybės kitus įsipareigojimus</t>
  </si>
  <si>
    <t>Įsipareigojimų vykdymas %</t>
  </si>
  <si>
    <t>23</t>
  </si>
  <si>
    <t>KT(VB)</t>
  </si>
  <si>
    <t>Bendruomeninių organizacijų sk.</t>
  </si>
  <si>
    <t>Finansuotų projektų sk.</t>
  </si>
  <si>
    <t>Įgyvendintų veiklų sk.</t>
  </si>
  <si>
    <t>Savanorių pagal sudarytas savanoriškos veiklos sutartis sk.</t>
  </si>
  <si>
    <t>Nevyriausybinių  organizacijų koordinatorius</t>
  </si>
  <si>
    <t>15  20  03  13</t>
  </si>
  <si>
    <t>2018 m. gruodžio 21 d. sprendimo Nr. T-452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</si>
</sst>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\ %"/>
  </numFmts>
  <fonts count="46">
    <font>
      <sz val="10"/>
      <name val="Arial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2"/>
      <color indexed="8"/>
      <name val="Lucida Sans Unicode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"/>
    </font>
    <font>
      <sz val="12"/>
      <color theme="1"/>
      <name val="Arial"/>
      <family val="2"/>
      <charset val="186"/>
    </font>
    <font>
      <sz val="12"/>
      <name val="Lucida Sans Unicode"/>
      <family val="2"/>
      <charset val="186"/>
    </font>
    <font>
      <b/>
      <sz val="12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Times New Roman"/>
      <family val="1"/>
      <charset val="186"/>
    </font>
    <font>
      <sz val="12"/>
      <name val="Calibri"/>
      <family val="2"/>
      <charset val="186"/>
    </font>
    <font>
      <sz val="11.5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5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47"/>
        <bgColor indexed="31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22"/>
      </patternFill>
    </fill>
    <fill>
      <patternFill patternType="solid">
        <fgColor rgb="FFCCFFCC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9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</borders>
  <cellStyleXfs count="44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9" fillId="0" borderId="0"/>
    <xf numFmtId="0" fontId="17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8" fillId="4" borderId="4" applyNumberFormat="0" applyAlignment="0" applyProtection="0"/>
    <xf numFmtId="0" fontId="20" fillId="3" borderId="5" applyNumberFormat="0" applyAlignment="0" applyProtection="0"/>
    <xf numFmtId="0" fontId="21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9" fillId="5" borderId="6" applyNumberFormat="0" applyAlignment="0" applyProtection="0"/>
    <xf numFmtId="0" fontId="22" fillId="0" borderId="0" applyNumberFormat="0" applyFill="0" applyBorder="0" applyAlignment="0" applyProtection="0"/>
    <xf numFmtId="165" fontId="7" fillId="0" borderId="0" applyFill="0" applyBorder="0" applyAlignment="0" applyProtection="0"/>
    <xf numFmtId="0" fontId="23" fillId="4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14" borderId="9" applyNumberFormat="0" applyAlignment="0" applyProtection="0"/>
  </cellStyleXfs>
  <cellXfs count="525">
    <xf numFmtId="0" fontId="0" fillId="0" borderId="0" xfId="0"/>
    <xf numFmtId="0" fontId="0" fillId="0" borderId="10" xfId="0" applyBorder="1"/>
    <xf numFmtId="0" fontId="0" fillId="0" borderId="0" xfId="0" applyBorder="1"/>
    <xf numFmtId="0" fontId="1" fillId="0" borderId="0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1" fillId="3" borderId="1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11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1" fillId="3" borderId="0" xfId="0" applyFont="1" applyFill="1" applyBorder="1" applyAlignment="1">
      <alignment horizontal="left" vertical="top"/>
    </xf>
    <xf numFmtId="0" fontId="4" fillId="0" borderId="11" xfId="0" applyFont="1" applyBorder="1" applyAlignment="1">
      <alignment vertical="top"/>
    </xf>
    <xf numFmtId="0" fontId="3" fillId="3" borderId="0" xfId="0" applyFont="1" applyFill="1" applyBorder="1" applyAlignment="1">
      <alignment horizontal="left" vertical="top"/>
    </xf>
    <xf numFmtId="0" fontId="0" fillId="3" borderId="0" xfId="0" applyFont="1" applyFill="1"/>
    <xf numFmtId="164" fontId="0" fillId="0" borderId="0" xfId="0" applyNumberFormat="1"/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6" fillId="17" borderId="0" xfId="0" applyFont="1" applyFill="1" applyBorder="1" applyAlignment="1">
      <alignment vertical="top"/>
    </xf>
    <xf numFmtId="0" fontId="6" fillId="0" borderId="0" xfId="0" applyFont="1" applyBorder="1" applyAlignment="1">
      <alignment vertical="top"/>
    </xf>
    <xf numFmtId="0" fontId="4" fillId="17" borderId="0" xfId="0" applyFont="1" applyFill="1" applyBorder="1" applyAlignment="1">
      <alignment vertical="top"/>
    </xf>
    <xf numFmtId="49" fontId="1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vertical="top"/>
    </xf>
    <xf numFmtId="0" fontId="1" fillId="0" borderId="0" xfId="0" applyFont="1" applyBorder="1"/>
    <xf numFmtId="0" fontId="2" fillId="0" borderId="0" xfId="25" applyFont="1" applyBorder="1"/>
    <xf numFmtId="0" fontId="2" fillId="0" borderId="0" xfId="25" applyFont="1"/>
    <xf numFmtId="0" fontId="2" fillId="0" borderId="12" xfId="25" applyFont="1" applyBorder="1" applyAlignment="1">
      <alignment horizontal="center" vertical="center"/>
    </xf>
    <xf numFmtId="0" fontId="2" fillId="0" borderId="12" xfId="25" applyFont="1" applyBorder="1" applyAlignment="1">
      <alignment horizontal="center" vertical="top" wrapText="1"/>
    </xf>
    <xf numFmtId="49" fontId="2" fillId="0" borderId="12" xfId="25" applyNumberFormat="1" applyFont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/>
    </xf>
    <xf numFmtId="0" fontId="0" fillId="0" borderId="13" xfId="0" applyBorder="1"/>
    <xf numFmtId="0" fontId="1" fillId="27" borderId="0" xfId="0" applyFont="1" applyFill="1" applyBorder="1" applyAlignment="1">
      <alignment vertical="top"/>
    </xf>
    <xf numFmtId="0" fontId="1" fillId="27" borderId="10" xfId="0" applyFont="1" applyFill="1" applyBorder="1" applyAlignment="1">
      <alignment vertical="top"/>
    </xf>
    <xf numFmtId="0" fontId="0" fillId="27" borderId="0" xfId="0" applyFill="1"/>
    <xf numFmtId="0" fontId="0" fillId="27" borderId="0" xfId="0" applyFill="1" applyBorder="1"/>
    <xf numFmtId="0" fontId="0" fillId="27" borderId="10" xfId="0" applyFill="1" applyBorder="1"/>
    <xf numFmtId="0" fontId="0" fillId="27" borderId="13" xfId="0" applyFill="1" applyBorder="1"/>
    <xf numFmtId="0" fontId="2" fillId="27" borderId="10" xfId="0" applyFont="1" applyFill="1" applyBorder="1" applyAlignment="1">
      <alignment vertical="top"/>
    </xf>
    <xf numFmtId="49" fontId="2" fillId="27" borderId="10" xfId="0" applyNumberFormat="1" applyFont="1" applyFill="1" applyBorder="1" applyAlignment="1">
      <alignment vertical="top"/>
    </xf>
    <xf numFmtId="0" fontId="30" fillId="27" borderId="0" xfId="0" applyFont="1" applyFill="1"/>
    <xf numFmtId="0" fontId="30" fillId="27" borderId="0" xfId="0" applyFont="1" applyFill="1" applyBorder="1"/>
    <xf numFmtId="0" fontId="2" fillId="27" borderId="0" xfId="0" applyFont="1" applyFill="1" applyBorder="1" applyAlignment="1">
      <alignment vertical="top"/>
    </xf>
    <xf numFmtId="0" fontId="2" fillId="27" borderId="0" xfId="0" applyFont="1" applyFill="1"/>
    <xf numFmtId="0" fontId="2" fillId="0" borderId="0" xfId="25" applyFont="1" applyAlignment="1">
      <alignment horizontal="center"/>
    </xf>
    <xf numFmtId="0" fontId="0" fillId="0" borderId="16" xfId="0" applyBorder="1"/>
    <xf numFmtId="2" fontId="31" fillId="0" borderId="0" xfId="0" applyNumberFormat="1" applyFont="1" applyAlignment="1">
      <alignment horizontal="left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31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0" xfId="0" applyFont="1" applyBorder="1" applyAlignment="1">
      <alignment horizontal="center" vertical="top"/>
    </xf>
    <xf numFmtId="0" fontId="29" fillId="0" borderId="12" xfId="0" applyFont="1" applyFill="1" applyBorder="1" applyAlignment="1">
      <alignment horizontal="center" vertical="center" textRotation="90"/>
    </xf>
    <xf numFmtId="49" fontId="8" fillId="7" borderId="12" xfId="0" applyNumberFormat="1" applyFont="1" applyFill="1" applyBorder="1" applyAlignment="1">
      <alignment horizontal="center" vertical="top" wrapText="1"/>
    </xf>
    <xf numFmtId="49" fontId="8" fillId="7" borderId="12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164" fontId="32" fillId="22" borderId="12" xfId="0" applyNumberFormat="1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vertical="top" wrapText="1"/>
    </xf>
    <xf numFmtId="0" fontId="2" fillId="22" borderId="12" xfId="0" applyFont="1" applyFill="1" applyBorder="1" applyAlignment="1">
      <alignment horizontal="center" vertical="top"/>
    </xf>
    <xf numFmtId="0" fontId="2" fillId="21" borderId="12" xfId="0" applyFont="1" applyFill="1" applyBorder="1" applyAlignment="1">
      <alignment horizontal="center" vertical="top"/>
    </xf>
    <xf numFmtId="0" fontId="8" fillId="18" borderId="12" xfId="0" applyFont="1" applyFill="1" applyBorder="1" applyAlignment="1">
      <alignment horizontal="center" vertical="top"/>
    </xf>
    <xf numFmtId="164" fontId="8" fillId="18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left" vertical="top" wrapText="1"/>
    </xf>
    <xf numFmtId="0" fontId="2" fillId="20" borderId="12" xfId="0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left" vertical="top" wrapText="1"/>
    </xf>
    <xf numFmtId="164" fontId="2" fillId="22" borderId="14" xfId="0" applyNumberFormat="1" applyFont="1" applyFill="1" applyBorder="1" applyAlignment="1">
      <alignment horizontal="center" vertical="top"/>
    </xf>
    <xf numFmtId="0" fontId="8" fillId="18" borderId="12" xfId="0" applyFont="1" applyFill="1" applyBorder="1" applyAlignment="1">
      <alignment horizontal="center" vertical="center"/>
    </xf>
    <xf numFmtId="164" fontId="8" fillId="18" borderId="12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vertical="top" wrapText="1"/>
    </xf>
    <xf numFmtId="164" fontId="32" fillId="22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164" fontId="33" fillId="18" borderId="12" xfId="0" applyNumberFormat="1" applyFont="1" applyFill="1" applyBorder="1" applyAlignment="1">
      <alignment horizontal="center" vertical="top"/>
    </xf>
    <xf numFmtId="164" fontId="8" fillId="19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164" fontId="32" fillId="23" borderId="12" xfId="0" applyNumberFormat="1" applyFont="1" applyFill="1" applyBorder="1" applyAlignment="1">
      <alignment horizontal="center" vertical="top"/>
    </xf>
    <xf numFmtId="164" fontId="32" fillId="0" borderId="12" xfId="0" applyNumberFormat="1" applyFont="1" applyFill="1" applyBorder="1" applyAlignment="1">
      <alignment horizontal="center" vertical="top"/>
    </xf>
    <xf numFmtId="164" fontId="32" fillId="23" borderId="12" xfId="0" applyNumberFormat="1" applyFont="1" applyFill="1" applyBorder="1" applyAlignment="1">
      <alignment horizontal="center" vertical="top" wrapText="1"/>
    </xf>
    <xf numFmtId="0" fontId="8" fillId="18" borderId="12" xfId="0" applyFont="1" applyFill="1" applyBorder="1" applyAlignment="1">
      <alignment horizontal="center" vertical="top" wrapText="1"/>
    </xf>
    <xf numFmtId="164" fontId="32" fillId="23" borderId="15" xfId="0" applyNumberFormat="1" applyFont="1" applyFill="1" applyBorder="1" applyAlignment="1">
      <alignment horizontal="center" vertical="top"/>
    </xf>
    <xf numFmtId="164" fontId="32" fillId="22" borderId="12" xfId="0" applyNumberFormat="1" applyFont="1" applyFill="1" applyBorder="1" applyAlignment="1">
      <alignment horizontal="center" vertical="center"/>
    </xf>
    <xf numFmtId="164" fontId="33" fillId="18" borderId="12" xfId="0" applyNumberFormat="1" applyFont="1" applyFill="1" applyBorder="1" applyAlignment="1">
      <alignment horizontal="center" vertical="center"/>
    </xf>
    <xf numFmtId="164" fontId="2" fillId="26" borderId="12" xfId="0" applyNumberFormat="1" applyFont="1" applyFill="1" applyBorder="1" applyAlignment="1">
      <alignment horizontal="left" vertical="top" wrapText="1"/>
    </xf>
    <xf numFmtId="49" fontId="2" fillId="26" borderId="12" xfId="0" applyNumberFormat="1" applyFont="1" applyFill="1" applyBorder="1" applyAlignment="1">
      <alignment horizontal="center" vertical="top"/>
    </xf>
    <xf numFmtId="164" fontId="8" fillId="19" borderId="12" xfId="0" applyNumberFormat="1" applyFont="1" applyFill="1" applyBorder="1" applyAlignment="1">
      <alignment horizontal="center" vertical="top"/>
    </xf>
    <xf numFmtId="164" fontId="32" fillId="0" borderId="12" xfId="0" applyNumberFormat="1" applyFont="1" applyFill="1" applyBorder="1" applyAlignment="1">
      <alignment horizontal="center" vertical="center" wrapText="1"/>
    </xf>
    <xf numFmtId="0" fontId="2" fillId="22" borderId="12" xfId="0" applyFont="1" applyFill="1" applyBorder="1" applyAlignment="1">
      <alignment vertical="center" wrapText="1"/>
    </xf>
    <xf numFmtId="0" fontId="2" fillId="22" borderId="12" xfId="0" applyFont="1" applyFill="1" applyBorder="1" applyAlignment="1">
      <alignment horizontal="center" vertical="center"/>
    </xf>
    <xf numFmtId="0" fontId="2" fillId="22" borderId="17" xfId="0" applyFont="1" applyFill="1" applyBorder="1" applyAlignment="1">
      <alignment vertical="center" wrapText="1"/>
    </xf>
    <xf numFmtId="164" fontId="8" fillId="18" borderId="12" xfId="0" applyNumberFormat="1" applyFont="1" applyFill="1" applyBorder="1" applyAlignment="1">
      <alignment horizontal="center" vertical="center" wrapText="1"/>
    </xf>
    <xf numFmtId="0" fontId="2" fillId="2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8" fillId="18" borderId="12" xfId="0" applyFont="1" applyFill="1" applyBorder="1" applyAlignment="1">
      <alignment horizontal="left" vertical="top" wrapText="1"/>
    </xf>
    <xf numFmtId="164" fontId="2" fillId="23" borderId="12" xfId="0" applyNumberFormat="1" applyFont="1" applyFill="1" applyBorder="1" applyAlignment="1">
      <alignment horizontal="center" vertical="top"/>
    </xf>
    <xf numFmtId="164" fontId="32" fillId="0" borderId="12" xfId="0" applyNumberFormat="1" applyFont="1" applyBorder="1" applyAlignment="1">
      <alignment horizontal="center" vertical="top"/>
    </xf>
    <xf numFmtId="0" fontId="2" fillId="22" borderId="17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8" fillId="18" borderId="12" xfId="0" applyFont="1" applyFill="1" applyBorder="1" applyAlignment="1">
      <alignment horizontal="left" vertical="center" wrapText="1"/>
    </xf>
    <xf numFmtId="164" fontId="2" fillId="28" borderId="12" xfId="0" applyNumberFormat="1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left" vertical="top" wrapText="1"/>
    </xf>
    <xf numFmtId="164" fontId="2" fillId="22" borderId="15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164" fontId="8" fillId="7" borderId="12" xfId="0" applyNumberFormat="1" applyFont="1" applyFill="1" applyBorder="1" applyAlignment="1">
      <alignment horizontal="center" vertical="top"/>
    </xf>
    <xf numFmtId="49" fontId="8" fillId="0" borderId="12" xfId="0" applyNumberFormat="1" applyFont="1" applyBorder="1" applyAlignment="1">
      <alignment horizontal="center" vertical="top"/>
    </xf>
    <xf numFmtId="0" fontId="2" fillId="21" borderId="12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top"/>
    </xf>
    <xf numFmtId="164" fontId="2" fillId="23" borderId="12" xfId="0" applyNumberFormat="1" applyFont="1" applyFill="1" applyBorder="1" applyAlignment="1">
      <alignment horizontal="center" vertical="top" wrapText="1"/>
    </xf>
    <xf numFmtId="49" fontId="2" fillId="22" borderId="12" xfId="0" applyNumberFormat="1" applyFont="1" applyFill="1" applyBorder="1" applyAlignment="1">
      <alignment horizontal="center" vertical="center" wrapText="1"/>
    </xf>
    <xf numFmtId="0" fontId="33" fillId="18" borderId="12" xfId="0" applyFont="1" applyFill="1" applyBorder="1" applyAlignment="1">
      <alignment horizontal="center" vertical="top"/>
    </xf>
    <xf numFmtId="164" fontId="33" fillId="24" borderId="12" xfId="0" applyNumberFormat="1" applyFont="1" applyFill="1" applyBorder="1" applyAlignment="1">
      <alignment horizontal="center" vertical="top"/>
    </xf>
    <xf numFmtId="0" fontId="8" fillId="7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/>
    </xf>
    <xf numFmtId="164" fontId="2" fillId="21" borderId="12" xfId="0" applyNumberFormat="1" applyFont="1" applyFill="1" applyBorder="1" applyAlignment="1">
      <alignment horizontal="center" vertical="top"/>
    </xf>
    <xf numFmtId="49" fontId="8" fillId="17" borderId="12" xfId="0" applyNumberFormat="1" applyFont="1" applyFill="1" applyBorder="1" applyAlignment="1">
      <alignment horizontal="center" vertical="top"/>
    </xf>
    <xf numFmtId="164" fontId="8" fillId="17" borderId="12" xfId="0" applyNumberFormat="1" applyFont="1" applyFill="1" applyBorder="1" applyAlignment="1">
      <alignment horizontal="center" vertical="top"/>
    </xf>
    <xf numFmtId="0" fontId="30" fillId="0" borderId="0" xfId="0" applyFont="1"/>
    <xf numFmtId="0" fontId="2" fillId="0" borderId="0" xfId="0" applyFont="1" applyBorder="1"/>
    <xf numFmtId="0" fontId="2" fillId="0" borderId="12" xfId="0" applyFont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horizontal="center" vertical="center"/>
    </xf>
    <xf numFmtId="0" fontId="8" fillId="25" borderId="12" xfId="0" applyFont="1" applyFill="1" applyBorder="1" applyAlignment="1">
      <alignment horizontal="center" vertical="center"/>
    </xf>
    <xf numFmtId="164" fontId="8" fillId="25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top"/>
    </xf>
    <xf numFmtId="164" fontId="8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center" vertical="top"/>
    </xf>
    <xf numFmtId="164" fontId="8" fillId="25" borderId="20" xfId="0" applyNumberFormat="1" applyFont="1" applyFill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30" fillId="0" borderId="22" xfId="0" applyFont="1" applyBorder="1"/>
    <xf numFmtId="0" fontId="8" fillId="25" borderId="24" xfId="0" applyFont="1" applyFill="1" applyBorder="1" applyAlignment="1">
      <alignment horizontal="center" vertical="center"/>
    </xf>
    <xf numFmtId="164" fontId="8" fillId="25" borderId="0" xfId="0" applyNumberFormat="1" applyFont="1" applyFill="1" applyBorder="1" applyAlignment="1">
      <alignment vertical="center"/>
    </xf>
    <xf numFmtId="0" fontId="1" fillId="0" borderId="22" xfId="0" applyFont="1" applyBorder="1" applyAlignment="1">
      <alignment horizontal="center" vertical="top"/>
    </xf>
    <xf numFmtId="0" fontId="8" fillId="25" borderId="23" xfId="0" applyFont="1" applyFill="1" applyBorder="1" applyAlignment="1">
      <alignment horizontal="center" vertical="center"/>
    </xf>
    <xf numFmtId="0" fontId="1" fillId="25" borderId="27" xfId="0" applyFont="1" applyFill="1" applyBorder="1" applyAlignment="1">
      <alignment horizontal="center" vertical="top"/>
    </xf>
    <xf numFmtId="164" fontId="8" fillId="32" borderId="21" xfId="0" applyNumberFormat="1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164" fontId="8" fillId="32" borderId="12" xfId="0" applyNumberFormat="1" applyFont="1" applyFill="1" applyBorder="1" applyAlignment="1">
      <alignment horizontal="center" vertical="center"/>
    </xf>
    <xf numFmtId="0" fontId="34" fillId="0" borderId="0" xfId="0" applyFont="1" applyFill="1" applyBorder="1"/>
    <xf numFmtId="0" fontId="38" fillId="0" borderId="0" xfId="0" applyFont="1" applyFill="1" applyBorder="1" applyAlignment="1">
      <alignment horizontal="center" vertical="center"/>
    </xf>
    <xf numFmtId="164" fontId="38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4" fillId="0" borderId="2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164" fontId="2" fillId="26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2" fillId="21" borderId="12" xfId="0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center" vertical="top"/>
    </xf>
    <xf numFmtId="49" fontId="2" fillId="26" borderId="15" xfId="0" applyNumberFormat="1" applyFont="1" applyFill="1" applyBorder="1" applyAlignment="1">
      <alignment horizontal="center" vertical="top"/>
    </xf>
    <xf numFmtId="49" fontId="2" fillId="26" borderId="18" xfId="0" applyNumberFormat="1" applyFont="1" applyFill="1" applyBorder="1" applyAlignment="1">
      <alignment horizontal="center" vertical="top"/>
    </xf>
    <xf numFmtId="49" fontId="2" fillId="26" borderId="17" xfId="0" applyNumberFormat="1" applyFont="1" applyFill="1" applyBorder="1" applyAlignment="1">
      <alignment horizontal="center" vertical="top"/>
    </xf>
    <xf numFmtId="164" fontId="2" fillId="21" borderId="12" xfId="0" applyNumberFormat="1" applyFont="1" applyFill="1" applyBorder="1" applyAlignment="1">
      <alignment horizontal="center" vertical="top"/>
    </xf>
    <xf numFmtId="0" fontId="8" fillId="7" borderId="12" xfId="0" applyFont="1" applyFill="1" applyBorder="1" applyAlignment="1">
      <alignment horizontal="left" vertical="top"/>
    </xf>
    <xf numFmtId="164" fontId="2" fillId="22" borderId="12" xfId="0" applyNumberFormat="1" applyFont="1" applyFill="1" applyBorder="1" applyAlignment="1">
      <alignment horizontal="center" vertical="top"/>
    </xf>
    <xf numFmtId="0" fontId="2" fillId="22" borderId="15" xfId="0" applyFont="1" applyFill="1" applyBorder="1" applyAlignment="1">
      <alignment horizontal="center" vertical="center" wrapText="1"/>
    </xf>
    <xf numFmtId="0" fontId="2" fillId="22" borderId="17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vertical="top"/>
    </xf>
    <xf numFmtId="0" fontId="8" fillId="7" borderId="21" xfId="0" applyFont="1" applyFill="1" applyBorder="1" applyAlignment="1">
      <alignment vertical="top"/>
    </xf>
    <xf numFmtId="0" fontId="8" fillId="7" borderId="22" xfId="0" applyFont="1" applyFill="1" applyBorder="1" applyAlignment="1">
      <alignment vertical="top"/>
    </xf>
    <xf numFmtId="0" fontId="2" fillId="25" borderId="12" xfId="0" applyFont="1" applyFill="1" applyBorder="1" applyAlignment="1">
      <alignment horizontal="center" vertical="center"/>
    </xf>
    <xf numFmtId="0" fontId="41" fillId="0" borderId="0" xfId="0" applyFont="1"/>
    <xf numFmtId="164" fontId="8" fillId="26" borderId="12" xfId="0" applyNumberFormat="1" applyFont="1" applyFill="1" applyBorder="1" applyAlignment="1">
      <alignment horizontal="center" vertical="top"/>
    </xf>
    <xf numFmtId="0" fontId="1" fillId="22" borderId="0" xfId="0" applyFont="1" applyFill="1" applyBorder="1" applyAlignment="1">
      <alignment vertical="top"/>
    </xf>
    <xf numFmtId="0" fontId="2" fillId="22" borderId="0" xfId="0" applyFont="1" applyFill="1" applyBorder="1" applyAlignment="1">
      <alignment vertical="top"/>
    </xf>
    <xf numFmtId="0" fontId="38" fillId="22" borderId="0" xfId="0" applyFont="1" applyFill="1" applyBorder="1" applyAlignment="1">
      <alignment vertical="top"/>
    </xf>
    <xf numFmtId="0" fontId="2" fillId="27" borderId="28" xfId="0" applyFont="1" applyFill="1" applyBorder="1" applyAlignment="1">
      <alignment vertical="top"/>
    </xf>
    <xf numFmtId="0" fontId="2" fillId="21" borderId="12" xfId="0" applyFont="1" applyFill="1" applyBorder="1" applyAlignment="1">
      <alignment horizontal="center" vertical="top"/>
    </xf>
    <xf numFmtId="0" fontId="8" fillId="33" borderId="12" xfId="0" applyFont="1" applyFill="1" applyBorder="1" applyAlignment="1">
      <alignment horizontal="center" vertical="top"/>
    </xf>
    <xf numFmtId="164" fontId="8" fillId="33" borderId="12" xfId="0" applyNumberFormat="1" applyFont="1" applyFill="1" applyBorder="1" applyAlignment="1">
      <alignment horizontal="center" vertical="top"/>
    </xf>
    <xf numFmtId="164" fontId="8" fillId="33" borderId="20" xfId="0" applyNumberFormat="1" applyFont="1" applyFill="1" applyBorder="1" applyAlignment="1">
      <alignment horizontal="center" vertical="top"/>
    </xf>
    <xf numFmtId="164" fontId="8" fillId="33" borderId="21" xfId="0" applyNumberFormat="1" applyFont="1" applyFill="1" applyBorder="1" applyAlignment="1">
      <alignment horizontal="center" vertical="top"/>
    </xf>
    <xf numFmtId="164" fontId="8" fillId="33" borderId="22" xfId="0" applyNumberFormat="1" applyFont="1" applyFill="1" applyBorder="1" applyAlignment="1">
      <alignment horizontal="center" vertical="top"/>
    </xf>
    <xf numFmtId="164" fontId="2" fillId="25" borderId="12" xfId="0" applyNumberFormat="1" applyFont="1" applyFill="1" applyBorder="1" applyAlignment="1">
      <alignment horizontal="center" vertical="center"/>
    </xf>
    <xf numFmtId="49" fontId="2" fillId="21" borderId="12" xfId="0" applyNumberFormat="1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4" xfId="0" applyNumberFormat="1" applyFont="1" applyFill="1" applyBorder="1" applyAlignment="1">
      <alignment horizontal="center" vertical="top" wrapText="1"/>
    </xf>
    <xf numFmtId="164" fontId="32" fillId="22" borderId="12" xfId="0" applyNumberFormat="1" applyFont="1" applyFill="1" applyBorder="1" applyAlignment="1">
      <alignment horizontal="center" vertical="center" wrapText="1"/>
    </xf>
    <xf numFmtId="164" fontId="8" fillId="24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164" fontId="32" fillId="22" borderId="15" xfId="0" applyNumberFormat="1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164" fontId="32" fillId="25" borderId="15" xfId="0" applyNumberFormat="1" applyFont="1" applyFill="1" applyBorder="1" applyAlignment="1">
      <alignment horizontal="center" vertical="top" wrapText="1"/>
    </xf>
    <xf numFmtId="164" fontId="2" fillId="25" borderId="14" xfId="0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vertical="center" wrapText="1"/>
    </xf>
    <xf numFmtId="164" fontId="2" fillId="25" borderId="15" xfId="0" applyNumberFormat="1" applyFont="1" applyFill="1" applyBorder="1" applyAlignment="1">
      <alignment horizontal="center" vertical="top"/>
    </xf>
    <xf numFmtId="164" fontId="32" fillId="25" borderId="12" xfId="0" applyNumberFormat="1" applyFont="1" applyFill="1" applyBorder="1" applyAlignment="1">
      <alignment horizontal="center" vertical="top"/>
    </xf>
    <xf numFmtId="164" fontId="32" fillId="34" borderId="12" xfId="0" applyNumberFormat="1" applyFont="1" applyFill="1" applyBorder="1" applyAlignment="1">
      <alignment horizontal="center" vertical="top"/>
    </xf>
    <xf numFmtId="164" fontId="32" fillId="22" borderId="15" xfId="0" applyNumberFormat="1" applyFont="1" applyFill="1" applyBorder="1" applyAlignment="1">
      <alignment horizontal="center" vertical="top"/>
    </xf>
    <xf numFmtId="164" fontId="32" fillId="34" borderId="12" xfId="0" applyNumberFormat="1" applyFont="1" applyFill="1" applyBorder="1" applyAlignment="1">
      <alignment horizontal="center" vertical="top" wrapText="1"/>
    </xf>
    <xf numFmtId="164" fontId="32" fillId="34" borderId="15" xfId="0" applyNumberFormat="1" applyFont="1" applyFill="1" applyBorder="1" applyAlignment="1">
      <alignment horizontal="center" vertical="top"/>
    </xf>
    <xf numFmtId="164" fontId="2" fillId="25" borderId="14" xfId="0" applyNumberFormat="1" applyFont="1" applyFill="1" applyBorder="1" applyAlignment="1">
      <alignment horizontal="center" vertical="top" wrapText="1"/>
    </xf>
    <xf numFmtId="164" fontId="32" fillId="25" borderId="12" xfId="0" applyNumberFormat="1" applyFont="1" applyFill="1" applyBorder="1" applyAlignment="1">
      <alignment horizontal="center" vertical="center"/>
    </xf>
    <xf numFmtId="164" fontId="32" fillId="25" borderId="12" xfId="0" applyNumberFormat="1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vertical="top"/>
    </xf>
    <xf numFmtId="164" fontId="2" fillId="25" borderId="12" xfId="0" applyNumberFormat="1" applyFont="1" applyFill="1" applyBorder="1" applyAlignment="1">
      <alignment horizontal="center" vertical="top"/>
    </xf>
    <xf numFmtId="164" fontId="2" fillId="34" borderId="12" xfId="0" applyNumberFormat="1" applyFont="1" applyFill="1" applyBorder="1" applyAlignment="1">
      <alignment horizontal="center" vertical="top" wrapText="1"/>
    </xf>
    <xf numFmtId="164" fontId="2" fillId="33" borderId="12" xfId="0" applyNumberFormat="1" applyFont="1" applyFill="1" applyBorder="1" applyAlignment="1">
      <alignment horizontal="center" vertical="top"/>
    </xf>
    <xf numFmtId="164" fontId="2" fillId="34" borderId="12" xfId="0" applyNumberFormat="1" applyFont="1" applyFill="1" applyBorder="1" applyAlignment="1">
      <alignment horizontal="center" vertical="top"/>
    </xf>
    <xf numFmtId="164" fontId="2" fillId="25" borderId="20" xfId="0" applyNumberFormat="1" applyFont="1" applyFill="1" applyBorder="1" applyAlignment="1">
      <alignment horizontal="center" vertical="center"/>
    </xf>
    <xf numFmtId="0" fontId="42" fillId="22" borderId="12" xfId="0" applyFont="1" applyFill="1" applyBorder="1" applyAlignment="1">
      <alignment vertical="top" wrapText="1"/>
    </xf>
    <xf numFmtId="0" fontId="32" fillId="22" borderId="12" xfId="0" applyFont="1" applyFill="1" applyBorder="1" applyAlignment="1">
      <alignment vertical="center"/>
    </xf>
    <xf numFmtId="0" fontId="32" fillId="22" borderId="12" xfId="0" applyFont="1" applyFill="1" applyBorder="1" applyAlignment="1"/>
    <xf numFmtId="0" fontId="4" fillId="22" borderId="17" xfId="0" applyFont="1" applyFill="1" applyBorder="1" applyAlignment="1">
      <alignment vertical="top" wrapText="1"/>
    </xf>
    <xf numFmtId="0" fontId="32" fillId="22" borderId="17" xfId="0" applyFont="1" applyFill="1" applyBorder="1" applyAlignment="1">
      <alignment horizontal="center" vertical="center"/>
    </xf>
    <xf numFmtId="164" fontId="2" fillId="21" borderId="12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23" borderId="15" xfId="0" applyNumberFormat="1" applyFont="1" applyFill="1" applyBorder="1" applyAlignment="1">
      <alignment horizontal="center" vertical="top"/>
    </xf>
    <xf numFmtId="0" fontId="30" fillId="0" borderId="0" xfId="0" applyFont="1" applyBorder="1"/>
    <xf numFmtId="0" fontId="5" fillId="0" borderId="15" xfId="0" applyFont="1" applyBorder="1" applyAlignment="1">
      <alignment horizontal="center" vertical="top"/>
    </xf>
    <xf numFmtId="164" fontId="2" fillId="23" borderId="15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34" fillId="34" borderId="15" xfId="0" applyNumberFormat="1" applyFont="1" applyFill="1" applyBorder="1" applyAlignment="1">
      <alignment horizontal="center" vertical="top"/>
    </xf>
    <xf numFmtId="164" fontId="8" fillId="24" borderId="12" xfId="0" applyNumberFormat="1" applyFont="1" applyFill="1" applyBorder="1" applyAlignment="1">
      <alignment horizontal="center" vertical="top"/>
    </xf>
    <xf numFmtId="164" fontId="2" fillId="34" borderId="15" xfId="0" applyNumberFormat="1" applyFont="1" applyFill="1" applyBorder="1" applyAlignment="1">
      <alignment horizontal="center" vertical="top"/>
    </xf>
    <xf numFmtId="164" fontId="2" fillId="25" borderId="12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vertical="center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7" xfId="0" applyNumberFormat="1" applyFont="1" applyFill="1" applyBorder="1" applyAlignment="1">
      <alignment horizontal="center" vertical="top"/>
    </xf>
    <xf numFmtId="164" fontId="2" fillId="23" borderId="17" xfId="0" applyNumberFormat="1" applyFont="1" applyFill="1" applyBorder="1" applyAlignment="1">
      <alignment horizontal="center" vertical="top"/>
    </xf>
    <xf numFmtId="164" fontId="2" fillId="34" borderId="17" xfId="0" applyNumberFormat="1" applyFont="1" applyFill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 wrapText="1"/>
    </xf>
    <xf numFmtId="0" fontId="5" fillId="22" borderId="15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/>
    </xf>
    <xf numFmtId="0" fontId="5" fillId="22" borderId="12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/>
    </xf>
    <xf numFmtId="0" fontId="5" fillId="26" borderId="12" xfId="0" applyFont="1" applyFill="1" applyBorder="1" applyAlignment="1">
      <alignment horizontal="center" vertical="top" wrapText="1"/>
    </xf>
    <xf numFmtId="0" fontId="5" fillId="26" borderId="12" xfId="0" applyFont="1" applyFill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20" borderId="12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22" borderId="12" xfId="0" applyFont="1" applyFill="1" applyBorder="1" applyAlignment="1">
      <alignment horizontal="center" vertical="top"/>
    </xf>
    <xf numFmtId="0" fontId="45" fillId="22" borderId="12" xfId="0" applyFont="1" applyFill="1" applyBorder="1" applyAlignment="1">
      <alignment horizontal="center" vertical="center" wrapText="1"/>
    </xf>
    <xf numFmtId="164" fontId="2" fillId="21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0" fontId="31" fillId="0" borderId="31" xfId="0" applyFont="1" applyBorder="1" applyAlignment="1">
      <alignment vertical="top" wrapText="1"/>
    </xf>
    <xf numFmtId="0" fontId="31" fillId="0" borderId="0" xfId="0" applyFont="1" applyBorder="1" applyAlignment="1">
      <alignment vertical="top" wrapText="1"/>
    </xf>
    <xf numFmtId="0" fontId="8" fillId="22" borderId="0" xfId="0" applyFont="1" applyFill="1" applyBorder="1" applyAlignment="1">
      <alignment horizontal="center" vertical="center"/>
    </xf>
    <xf numFmtId="164" fontId="8" fillId="22" borderId="0" xfId="0" applyNumberFormat="1" applyFont="1" applyFill="1" applyBorder="1" applyAlignment="1">
      <alignment vertical="center"/>
    </xf>
    <xf numFmtId="0" fontId="1" fillId="22" borderId="0" xfId="0" applyFont="1" applyFill="1" applyBorder="1" applyAlignment="1">
      <alignment horizontal="center" vertical="top"/>
    </xf>
    <xf numFmtId="0" fontId="2" fillId="0" borderId="20" xfId="25" applyFont="1" applyBorder="1" applyAlignment="1">
      <alignment horizontal="left" vertical="top" wrapText="1"/>
    </xf>
    <xf numFmtId="0" fontId="2" fillId="0" borderId="22" xfId="25" applyFont="1" applyBorder="1" applyAlignment="1">
      <alignment horizontal="left" vertical="top" wrapText="1"/>
    </xf>
    <xf numFmtId="164" fontId="2" fillId="22" borderId="12" xfId="0" applyNumberFormat="1" applyFont="1" applyFill="1" applyBorder="1" applyAlignment="1">
      <alignment horizontal="center" vertical="top"/>
    </xf>
    <xf numFmtId="0" fontId="4" fillId="22" borderId="15" xfId="0" applyFont="1" applyFill="1" applyBorder="1" applyAlignment="1">
      <alignment horizontal="left" vertical="center" wrapText="1"/>
    </xf>
    <xf numFmtId="0" fontId="4" fillId="22" borderId="12" xfId="0" applyFont="1" applyFill="1" applyBorder="1" applyAlignment="1">
      <alignment horizontal="left" vertical="center" wrapText="1"/>
    </xf>
    <xf numFmtId="164" fontId="2" fillId="21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20" xfId="0" applyNumberFormat="1" applyFont="1" applyFill="1" applyBorder="1" applyAlignment="1">
      <alignment vertical="top" wrapText="1"/>
    </xf>
    <xf numFmtId="0" fontId="2" fillId="22" borderId="21" xfId="0" applyFont="1" applyFill="1" applyBorder="1" applyAlignment="1">
      <alignment horizontal="center" vertical="top"/>
    </xf>
    <xf numFmtId="0" fontId="2" fillId="22" borderId="22" xfId="0" applyFont="1" applyFill="1" applyBorder="1" applyAlignment="1">
      <alignment horizontal="center" vertical="top"/>
    </xf>
    <xf numFmtId="49" fontId="8" fillId="0" borderId="15" xfId="0" applyNumberFormat="1" applyFont="1" applyBorder="1" applyAlignment="1">
      <alignment horizontal="center" vertical="top"/>
    </xf>
    <xf numFmtId="49" fontId="8" fillId="0" borderId="18" xfId="0" applyNumberFormat="1" applyFont="1" applyBorder="1" applyAlignment="1">
      <alignment horizontal="center" vertical="top"/>
    </xf>
    <xf numFmtId="49" fontId="8" fillId="0" borderId="17" xfId="0" applyNumberFormat="1" applyFont="1" applyBorder="1" applyAlignment="1">
      <alignment horizontal="center" vertical="top"/>
    </xf>
    <xf numFmtId="49" fontId="2" fillId="22" borderId="15" xfId="0" applyNumberFormat="1" applyFont="1" applyFill="1" applyBorder="1" applyAlignment="1">
      <alignment horizontal="center" vertical="top" wrapText="1"/>
    </xf>
    <xf numFmtId="49" fontId="2" fillId="22" borderId="18" xfId="0" applyNumberFormat="1" applyFont="1" applyFill="1" applyBorder="1" applyAlignment="1">
      <alignment horizontal="center" vertical="top" wrapText="1"/>
    </xf>
    <xf numFmtId="49" fontId="2" fillId="22" borderId="17" xfId="0" applyNumberFormat="1" applyFont="1" applyFill="1" applyBorder="1" applyAlignment="1">
      <alignment horizontal="center" vertical="top" wrapText="1"/>
    </xf>
    <xf numFmtId="0" fontId="2" fillId="21" borderId="15" xfId="0" applyFont="1" applyFill="1" applyBorder="1" applyAlignment="1">
      <alignment horizontal="left" vertical="top" wrapText="1"/>
    </xf>
    <xf numFmtId="0" fontId="2" fillId="21" borderId="18" xfId="0" applyFont="1" applyFill="1" applyBorder="1" applyAlignment="1">
      <alignment horizontal="left" vertical="top" wrapText="1"/>
    </xf>
    <xf numFmtId="0" fontId="2" fillId="21" borderId="17" xfId="0" applyFont="1" applyFill="1" applyBorder="1" applyAlignment="1">
      <alignment horizontal="left" vertical="top" wrapText="1"/>
    </xf>
    <xf numFmtId="49" fontId="8" fillId="7" borderId="15" xfId="0" applyNumberFormat="1" applyFont="1" applyFill="1" applyBorder="1" applyAlignment="1">
      <alignment horizontal="center" vertical="top"/>
    </xf>
    <xf numFmtId="49" fontId="8" fillId="7" borderId="18" xfId="0" applyNumberFormat="1" applyFont="1" applyFill="1" applyBorder="1" applyAlignment="1">
      <alignment horizontal="center" vertical="top"/>
    </xf>
    <xf numFmtId="49" fontId="8" fillId="7" borderId="17" xfId="0" applyNumberFormat="1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right" vertical="top"/>
    </xf>
    <xf numFmtId="0" fontId="2" fillId="22" borderId="12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49" fontId="8" fillId="0" borderId="12" xfId="0" applyNumberFormat="1" applyFont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center" vertical="top"/>
    </xf>
    <xf numFmtId="49" fontId="8" fillId="19" borderId="15" xfId="0" applyNumberFormat="1" applyFont="1" applyFill="1" applyBorder="1" applyAlignment="1">
      <alignment horizontal="center" vertical="top"/>
    </xf>
    <xf numFmtId="49" fontId="8" fillId="19" borderId="18" xfId="0" applyNumberFormat="1" applyFont="1" applyFill="1" applyBorder="1" applyAlignment="1">
      <alignment horizontal="center" vertical="top"/>
    </xf>
    <xf numFmtId="49" fontId="8" fillId="19" borderId="17" xfId="0" applyNumberFormat="1" applyFont="1" applyFill="1" applyBorder="1" applyAlignment="1">
      <alignment horizontal="center" vertical="top"/>
    </xf>
    <xf numFmtId="49" fontId="2" fillId="0" borderId="12" xfId="0" applyNumberFormat="1" applyFont="1" applyFill="1" applyBorder="1" applyAlignment="1">
      <alignment horizontal="center"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49" fontId="2" fillId="0" borderId="17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49" fontId="33" fillId="0" borderId="15" xfId="0" applyNumberFormat="1" applyFont="1" applyBorder="1" applyAlignment="1">
      <alignment horizontal="center" vertical="top"/>
    </xf>
    <xf numFmtId="49" fontId="33" fillId="0" borderId="18" xfId="0" applyNumberFormat="1" applyFont="1" applyBorder="1" applyAlignment="1">
      <alignment horizontal="center" vertical="top"/>
    </xf>
    <xf numFmtId="49" fontId="33" fillId="0" borderId="17" xfId="0" applyNumberFormat="1" applyFont="1" applyBorder="1" applyAlignment="1">
      <alignment horizontal="center" vertical="top"/>
    </xf>
    <xf numFmtId="0" fontId="2" fillId="21" borderId="12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center"/>
    </xf>
    <xf numFmtId="0" fontId="33" fillId="19" borderId="20" xfId="0" applyFont="1" applyFill="1" applyBorder="1" applyAlignment="1">
      <alignment horizontal="left" vertical="top" wrapText="1"/>
    </xf>
    <xf numFmtId="0" fontId="33" fillId="19" borderId="21" xfId="0" applyFont="1" applyFill="1" applyBorder="1" applyAlignment="1">
      <alignment horizontal="left" vertical="top" wrapText="1"/>
    </xf>
    <xf numFmtId="0" fontId="33" fillId="19" borderId="22" xfId="0" applyFont="1" applyFill="1" applyBorder="1" applyAlignment="1">
      <alignment horizontal="left" vertical="top" wrapText="1"/>
    </xf>
    <xf numFmtId="0" fontId="8" fillId="19" borderId="20" xfId="0" applyFont="1" applyFill="1" applyBorder="1" applyAlignment="1">
      <alignment horizontal="left" vertical="top" wrapText="1"/>
    </xf>
    <xf numFmtId="0" fontId="8" fillId="19" borderId="21" xfId="0" applyFont="1" applyFill="1" applyBorder="1" applyAlignment="1">
      <alignment horizontal="left" vertical="top" wrapText="1"/>
    </xf>
    <xf numFmtId="0" fontId="8" fillId="19" borderId="22" xfId="0" applyFont="1" applyFill="1" applyBorder="1" applyAlignment="1">
      <alignment horizontal="left" vertical="top" wrapText="1"/>
    </xf>
    <xf numFmtId="164" fontId="8" fillId="9" borderId="12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49" fontId="2" fillId="22" borderId="15" xfId="0" applyNumberFormat="1" applyFont="1" applyFill="1" applyBorder="1" applyAlignment="1">
      <alignment horizontal="center" vertical="center"/>
    </xf>
    <xf numFmtId="49" fontId="2" fillId="22" borderId="18" xfId="0" applyNumberFormat="1" applyFont="1" applyFill="1" applyBorder="1" applyAlignment="1">
      <alignment horizontal="center" vertical="center"/>
    </xf>
    <xf numFmtId="49" fontId="2" fillId="22" borderId="17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top"/>
    </xf>
    <xf numFmtId="164" fontId="8" fillId="24" borderId="12" xfId="0" applyNumberFormat="1" applyFont="1" applyFill="1" applyBorder="1" applyAlignment="1">
      <alignment horizontal="center" vertical="top"/>
    </xf>
    <xf numFmtId="0" fontId="2" fillId="19" borderId="12" xfId="0" applyFont="1" applyFill="1" applyBorder="1" applyAlignment="1">
      <alignment horizontal="center" vertical="top" wrapText="1"/>
    </xf>
    <xf numFmtId="0" fontId="32" fillId="22" borderId="12" xfId="0" applyFont="1" applyFill="1" applyBorder="1" applyAlignment="1">
      <alignment horizontal="left" vertical="top" wrapText="1"/>
    </xf>
    <xf numFmtId="0" fontId="34" fillId="22" borderId="12" xfId="0" applyFont="1" applyFill="1" applyBorder="1" applyAlignment="1">
      <alignment horizontal="left" vertical="top" wrapText="1"/>
    </xf>
    <xf numFmtId="0" fontId="2" fillId="22" borderId="15" xfId="0" applyFont="1" applyFill="1" applyBorder="1" applyAlignment="1">
      <alignment horizontal="center" vertical="center" wrapText="1"/>
    </xf>
    <xf numFmtId="0" fontId="2" fillId="22" borderId="17" xfId="0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top"/>
    </xf>
    <xf numFmtId="164" fontId="2" fillId="0" borderId="18" xfId="0" applyNumberFormat="1" applyFont="1" applyBorder="1" applyAlignment="1">
      <alignment horizontal="center" vertical="top"/>
    </xf>
    <xf numFmtId="49" fontId="2" fillId="19" borderId="12" xfId="0" applyNumberFormat="1" applyFont="1" applyFill="1" applyBorder="1" applyAlignment="1">
      <alignment vertical="top" wrapText="1"/>
    </xf>
    <xf numFmtId="0" fontId="30" fillId="18" borderId="20" xfId="0" applyFont="1" applyFill="1" applyBorder="1" applyAlignment="1">
      <alignment horizontal="center"/>
    </xf>
    <xf numFmtId="0" fontId="30" fillId="18" borderId="21" xfId="0" applyFont="1" applyFill="1" applyBorder="1" applyAlignment="1">
      <alignment horizontal="center"/>
    </xf>
    <xf numFmtId="0" fontId="30" fillId="18" borderId="22" xfId="0" applyFont="1" applyFill="1" applyBorder="1" applyAlignment="1">
      <alignment horizontal="center"/>
    </xf>
    <xf numFmtId="0" fontId="30" fillId="18" borderId="12" xfId="0" applyFont="1" applyFill="1" applyBorder="1"/>
    <xf numFmtId="49" fontId="8" fillId="19" borderId="12" xfId="0" applyNumberFormat="1" applyFont="1" applyFill="1" applyBorder="1" applyAlignment="1">
      <alignment horizontal="right" vertical="top"/>
    </xf>
    <xf numFmtId="49" fontId="33" fillId="0" borderId="12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center" textRotation="90" wrapText="1"/>
    </xf>
    <xf numFmtId="165" fontId="2" fillId="20" borderId="12" xfId="39" applyFont="1" applyFill="1" applyBorder="1" applyAlignment="1" applyProtection="1">
      <alignment horizontal="left" vertical="center" wrapText="1"/>
    </xf>
    <xf numFmtId="164" fontId="2" fillId="21" borderId="12" xfId="0" applyNumberFormat="1" applyFont="1" applyFill="1" applyBorder="1" applyAlignment="1">
      <alignment horizontal="center" vertical="top"/>
    </xf>
    <xf numFmtId="0" fontId="2" fillId="22" borderId="15" xfId="0" applyFont="1" applyFill="1" applyBorder="1" applyAlignment="1">
      <alignment horizontal="left" vertical="top" wrapText="1"/>
    </xf>
    <xf numFmtId="0" fontId="2" fillId="22" borderId="17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center"/>
    </xf>
    <xf numFmtId="49" fontId="8" fillId="22" borderId="12" xfId="0" applyNumberFormat="1" applyFont="1" applyFill="1" applyBorder="1" applyAlignment="1">
      <alignment horizontal="center" vertical="top"/>
    </xf>
    <xf numFmtId="0" fontId="29" fillId="22" borderId="12" xfId="0" applyFont="1" applyFill="1" applyBorder="1" applyAlignment="1">
      <alignment horizontal="left" vertical="top" wrapText="1"/>
    </xf>
    <xf numFmtId="0" fontId="2" fillId="22" borderId="12" xfId="0" applyFont="1" applyFill="1" applyBorder="1" applyAlignment="1">
      <alignment horizontal="justify" vertical="top" wrapText="1"/>
    </xf>
    <xf numFmtId="49" fontId="8" fillId="19" borderId="12" xfId="0" applyNumberFormat="1" applyFont="1" applyFill="1" applyBorder="1" applyAlignment="1">
      <alignment horizontal="right" vertical="center"/>
    </xf>
    <xf numFmtId="164" fontId="8" fillId="26" borderId="15" xfId="0" applyNumberFormat="1" applyFont="1" applyFill="1" applyBorder="1" applyAlignment="1">
      <alignment horizontal="center" vertical="top"/>
    </xf>
    <xf numFmtId="164" fontId="8" fillId="26" borderId="18" xfId="0" applyNumberFormat="1" applyFont="1" applyFill="1" applyBorder="1" applyAlignment="1">
      <alignment horizontal="center" vertical="top"/>
    </xf>
    <xf numFmtId="164" fontId="8" fillId="26" borderId="17" xfId="0" applyNumberFormat="1" applyFont="1" applyFill="1" applyBorder="1" applyAlignment="1">
      <alignment horizontal="center" vertical="top"/>
    </xf>
    <xf numFmtId="164" fontId="8" fillId="24" borderId="20" xfId="0" applyNumberFormat="1" applyFont="1" applyFill="1" applyBorder="1" applyAlignment="1">
      <alignment horizontal="center" vertical="top"/>
    </xf>
    <xf numFmtId="164" fontId="8" fillId="24" borderId="21" xfId="0" applyNumberFormat="1" applyFont="1" applyFill="1" applyBorder="1" applyAlignment="1">
      <alignment horizontal="center" vertical="top"/>
    </xf>
    <xf numFmtId="164" fontId="8" fillId="24" borderId="22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49" fontId="8" fillId="19" borderId="20" xfId="0" applyNumberFormat="1" applyFont="1" applyFill="1" applyBorder="1" applyAlignment="1">
      <alignment horizontal="left" vertical="top"/>
    </xf>
    <xf numFmtId="49" fontId="8" fillId="19" borderId="21" xfId="0" applyNumberFormat="1" applyFont="1" applyFill="1" applyBorder="1" applyAlignment="1">
      <alignment horizontal="left" vertical="top"/>
    </xf>
    <xf numFmtId="49" fontId="8" fillId="19" borderId="22" xfId="0" applyNumberFormat="1" applyFont="1" applyFill="1" applyBorder="1" applyAlignment="1">
      <alignment horizontal="left" vertical="top"/>
    </xf>
    <xf numFmtId="165" fontId="2" fillId="9" borderId="12" xfId="39" applyFont="1" applyFill="1" applyBorder="1" applyAlignment="1" applyProtection="1">
      <alignment horizontal="left" vertical="center" wrapText="1"/>
    </xf>
    <xf numFmtId="0" fontId="36" fillId="24" borderId="20" xfId="0" applyFont="1" applyFill="1" applyBorder="1" applyAlignment="1">
      <alignment horizontal="center"/>
    </xf>
    <xf numFmtId="0" fontId="36" fillId="24" borderId="21" xfId="0" applyFont="1" applyFill="1" applyBorder="1" applyAlignment="1">
      <alignment horizontal="center"/>
    </xf>
    <xf numFmtId="0" fontId="36" fillId="24" borderId="22" xfId="0" applyFont="1" applyFill="1" applyBorder="1" applyAlignment="1">
      <alignment horizontal="center"/>
    </xf>
    <xf numFmtId="49" fontId="2" fillId="0" borderId="12" xfId="0" applyNumberFormat="1" applyFont="1" applyBorder="1" applyAlignment="1">
      <alignment horizontal="center" vertical="top" wrapText="1"/>
    </xf>
    <xf numFmtId="49" fontId="33" fillId="30" borderId="15" xfId="0" applyNumberFormat="1" applyFont="1" applyFill="1" applyBorder="1" applyAlignment="1">
      <alignment horizontal="center" vertical="top"/>
    </xf>
    <xf numFmtId="49" fontId="33" fillId="30" borderId="18" xfId="0" applyNumberFormat="1" applyFont="1" applyFill="1" applyBorder="1" applyAlignment="1">
      <alignment horizontal="center" vertical="top"/>
    </xf>
    <xf numFmtId="49" fontId="33" fillId="30" borderId="17" xfId="0" applyNumberFormat="1" applyFont="1" applyFill="1" applyBorder="1" applyAlignment="1">
      <alignment horizontal="center" vertical="top"/>
    </xf>
    <xf numFmtId="49" fontId="33" fillId="22" borderId="15" xfId="0" applyNumberFormat="1" applyFont="1" applyFill="1" applyBorder="1" applyAlignment="1">
      <alignment horizontal="center" vertical="top"/>
    </xf>
    <xf numFmtId="49" fontId="33" fillId="22" borderId="18" xfId="0" applyNumberFormat="1" applyFont="1" applyFill="1" applyBorder="1" applyAlignment="1">
      <alignment horizontal="center" vertical="top"/>
    </xf>
    <xf numFmtId="49" fontId="33" fillId="22" borderId="17" xfId="0" applyNumberFormat="1" applyFont="1" applyFill="1" applyBorder="1" applyAlignment="1">
      <alignment horizontal="center" vertical="top"/>
    </xf>
    <xf numFmtId="0" fontId="32" fillId="22" borderId="15" xfId="0" applyFont="1" applyFill="1" applyBorder="1" applyAlignment="1">
      <alignment horizontal="left" vertical="top" wrapText="1"/>
    </xf>
    <xf numFmtId="0" fontId="32" fillId="22" borderId="18" xfId="0" applyFont="1" applyFill="1" applyBorder="1" applyAlignment="1">
      <alignment horizontal="left" vertical="top" wrapText="1"/>
    </xf>
    <xf numFmtId="0" fontId="32" fillId="22" borderId="17" xfId="0" applyFont="1" applyFill="1" applyBorder="1" applyAlignment="1">
      <alignment horizontal="left" vertical="top" wrapText="1"/>
    </xf>
    <xf numFmtId="49" fontId="2" fillId="22" borderId="15" xfId="0" applyNumberFormat="1" applyFont="1" applyFill="1" applyBorder="1" applyAlignment="1">
      <alignment horizontal="center" vertical="center" textRotation="90" wrapText="1"/>
    </xf>
    <xf numFmtId="49" fontId="2" fillId="22" borderId="18" xfId="0" applyNumberFormat="1" applyFont="1" applyFill="1" applyBorder="1" applyAlignment="1">
      <alignment horizontal="center" vertical="center" textRotation="90" wrapText="1"/>
    </xf>
    <xf numFmtId="49" fontId="2" fillId="22" borderId="17" xfId="0" applyNumberFormat="1" applyFont="1" applyFill="1" applyBorder="1" applyAlignment="1">
      <alignment horizontal="center" vertical="center" textRotation="90" wrapText="1"/>
    </xf>
    <xf numFmtId="0" fontId="37" fillId="0" borderId="12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justify" vertical="top" wrapText="1"/>
    </xf>
    <xf numFmtId="0" fontId="35" fillId="0" borderId="12" xfId="0" applyFont="1" applyFill="1" applyBorder="1" applyAlignment="1">
      <alignment horizontal="justify" vertical="top" wrapText="1"/>
    </xf>
    <xf numFmtId="164" fontId="2" fillId="22" borderId="15" xfId="0" applyNumberFormat="1" applyFont="1" applyFill="1" applyBorder="1" applyAlignment="1">
      <alignment horizontal="left" vertical="top" wrapText="1"/>
    </xf>
    <xf numFmtId="164" fontId="2" fillId="22" borderId="17" xfId="0" applyNumberFormat="1" applyFont="1" applyFill="1" applyBorder="1" applyAlignment="1">
      <alignment horizontal="left" vertical="top" wrapText="1"/>
    </xf>
    <xf numFmtId="0" fontId="2" fillId="21" borderId="15" xfId="0" applyFont="1" applyFill="1" applyBorder="1" applyAlignment="1">
      <alignment horizontal="center" vertical="top"/>
    </xf>
    <xf numFmtId="0" fontId="2" fillId="21" borderId="17" xfId="0" applyFont="1" applyFill="1" applyBorder="1" applyAlignment="1">
      <alignment horizontal="center" vertical="top"/>
    </xf>
    <xf numFmtId="164" fontId="32" fillId="25" borderId="15" xfId="0" applyNumberFormat="1" applyFont="1" applyFill="1" applyBorder="1" applyAlignment="1">
      <alignment horizontal="center" vertical="top" wrapText="1"/>
    </xf>
    <xf numFmtId="164" fontId="32" fillId="25" borderId="18" xfId="0" applyNumberFormat="1" applyFont="1" applyFill="1" applyBorder="1" applyAlignment="1">
      <alignment horizontal="center" vertical="top" wrapText="1"/>
    </xf>
    <xf numFmtId="164" fontId="32" fillId="25" borderId="17" xfId="0" applyNumberFormat="1" applyFont="1" applyFill="1" applyBorder="1" applyAlignment="1">
      <alignment horizontal="center" vertical="top" wrapText="1"/>
    </xf>
    <xf numFmtId="164" fontId="2" fillId="22" borderId="15" xfId="0" applyNumberFormat="1" applyFont="1" applyFill="1" applyBorder="1" applyAlignment="1">
      <alignment horizontal="center" vertical="top"/>
    </xf>
    <xf numFmtId="164" fontId="2" fillId="22" borderId="18" xfId="0" applyNumberFormat="1" applyFont="1" applyFill="1" applyBorder="1" applyAlignment="1">
      <alignment horizontal="center" vertical="top"/>
    </xf>
    <xf numFmtId="164" fontId="2" fillId="22" borderId="17" xfId="0" applyNumberFormat="1" applyFont="1" applyFill="1" applyBorder="1" applyAlignment="1">
      <alignment horizontal="center" vertical="top"/>
    </xf>
    <xf numFmtId="49" fontId="8" fillId="12" borderId="29" xfId="0" applyNumberFormat="1" applyFont="1" applyFill="1" applyBorder="1" applyAlignment="1">
      <alignment horizontal="left" vertical="top" wrapText="1"/>
    </xf>
    <xf numFmtId="49" fontId="8" fillId="12" borderId="21" xfId="0" applyNumberFormat="1" applyFont="1" applyFill="1" applyBorder="1" applyAlignment="1">
      <alignment horizontal="left" vertical="top" wrapText="1"/>
    </xf>
    <xf numFmtId="49" fontId="8" fillId="12" borderId="30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164" fontId="32" fillId="22" borderId="15" xfId="0" applyNumberFormat="1" applyFont="1" applyFill="1" applyBorder="1" applyAlignment="1">
      <alignment horizontal="center" vertical="top" wrapText="1"/>
    </xf>
    <xf numFmtId="164" fontId="32" fillId="22" borderId="18" xfId="0" applyNumberFormat="1" applyFont="1" applyFill="1" applyBorder="1" applyAlignment="1">
      <alignment horizontal="center" vertical="top" wrapText="1"/>
    </xf>
    <xf numFmtId="164" fontId="32" fillId="22" borderId="17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vertical="top" wrapText="1"/>
    </xf>
    <xf numFmtId="164" fontId="2" fillId="0" borderId="20" xfId="0" applyNumberFormat="1" applyFont="1" applyFill="1" applyBorder="1" applyAlignment="1">
      <alignment horizontal="center" vertical="top" wrapText="1"/>
    </xf>
    <xf numFmtId="164" fontId="2" fillId="0" borderId="21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Fill="1" applyBorder="1" applyAlignment="1">
      <alignment horizontal="center" vertical="top" wrapText="1"/>
    </xf>
    <xf numFmtId="164" fontId="2" fillId="31" borderId="20" xfId="0" applyNumberFormat="1" applyFont="1" applyFill="1" applyBorder="1" applyAlignment="1">
      <alignment horizontal="center" vertical="top" wrapText="1"/>
    </xf>
    <xf numFmtId="164" fontId="2" fillId="31" borderId="21" xfId="0" applyNumberFormat="1" applyFont="1" applyFill="1" applyBorder="1" applyAlignment="1">
      <alignment horizontal="center" vertical="top" wrapText="1"/>
    </xf>
    <xf numFmtId="164" fontId="2" fillId="31" borderId="22" xfId="0" applyNumberFormat="1" applyFont="1" applyFill="1" applyBorder="1" applyAlignment="1">
      <alignment horizontal="center" vertical="top" wrapText="1"/>
    </xf>
    <xf numFmtId="49" fontId="33" fillId="29" borderId="15" xfId="0" applyNumberFormat="1" applyFont="1" applyFill="1" applyBorder="1" applyAlignment="1">
      <alignment horizontal="center" vertical="top"/>
    </xf>
    <xf numFmtId="49" fontId="33" fillId="29" borderId="18" xfId="0" applyNumberFormat="1" applyFont="1" applyFill="1" applyBorder="1" applyAlignment="1">
      <alignment horizontal="center" vertical="top"/>
    </xf>
    <xf numFmtId="49" fontId="33" fillId="29" borderId="17" xfId="0" applyNumberFormat="1" applyFont="1" applyFill="1" applyBorder="1" applyAlignment="1">
      <alignment horizontal="center" vertical="top"/>
    </xf>
    <xf numFmtId="0" fontId="5" fillId="26" borderId="15" xfId="0" applyFont="1" applyFill="1" applyBorder="1" applyAlignment="1">
      <alignment horizontal="center" vertical="top" wrapText="1"/>
    </xf>
    <xf numFmtId="0" fontId="5" fillId="26" borderId="17" xfId="0" applyFont="1" applyFill="1" applyBorder="1" applyAlignment="1">
      <alignment horizontal="center" vertical="top" wrapText="1"/>
    </xf>
    <xf numFmtId="164" fontId="32" fillId="33" borderId="15" xfId="0" applyNumberFormat="1" applyFont="1" applyFill="1" applyBorder="1" applyAlignment="1">
      <alignment horizontal="center" vertical="top"/>
    </xf>
    <xf numFmtId="164" fontId="32" fillId="33" borderId="17" xfId="0" applyNumberFormat="1" applyFont="1" applyFill="1" applyBorder="1" applyAlignment="1">
      <alignment horizontal="center" vertical="top"/>
    </xf>
    <xf numFmtId="49" fontId="2" fillId="22" borderId="15" xfId="0" applyNumberFormat="1" applyFont="1" applyFill="1" applyBorder="1" applyAlignment="1">
      <alignment horizontal="center" vertical="center" wrapText="1"/>
    </xf>
    <xf numFmtId="49" fontId="2" fillId="22" borderId="18" xfId="0" applyNumberFormat="1" applyFont="1" applyFill="1" applyBorder="1" applyAlignment="1">
      <alignment horizontal="center" vertical="center" wrapText="1"/>
    </xf>
    <xf numFmtId="49" fontId="2" fillId="22" borderId="17" xfId="0" applyNumberFormat="1" applyFont="1" applyFill="1" applyBorder="1" applyAlignment="1">
      <alignment horizontal="center" vertical="center" wrapText="1"/>
    </xf>
    <xf numFmtId="49" fontId="8" fillId="22" borderId="15" xfId="0" applyNumberFormat="1" applyFont="1" applyFill="1" applyBorder="1" applyAlignment="1">
      <alignment horizontal="center" vertical="top"/>
    </xf>
    <xf numFmtId="49" fontId="8" fillId="22" borderId="18" xfId="0" applyNumberFormat="1" applyFont="1" applyFill="1" applyBorder="1" applyAlignment="1">
      <alignment horizontal="center" vertical="top"/>
    </xf>
    <xf numFmtId="49" fontId="8" fillId="22" borderId="17" xfId="0" applyNumberFormat="1" applyFont="1" applyFill="1" applyBorder="1" applyAlignment="1">
      <alignment horizontal="center" vertical="top"/>
    </xf>
    <xf numFmtId="0" fontId="2" fillId="7" borderId="12" xfId="0" applyFont="1" applyFill="1" applyBorder="1" applyAlignment="1">
      <alignment vertical="top"/>
    </xf>
    <xf numFmtId="0" fontId="2" fillId="22" borderId="18" xfId="0" applyFont="1" applyFill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8" fillId="7" borderId="12" xfId="0" applyFont="1" applyFill="1" applyBorder="1" applyAlignment="1">
      <alignment vertical="top" wrapText="1"/>
    </xf>
    <xf numFmtId="0" fontId="5" fillId="26" borderId="15" xfId="0" applyFont="1" applyFill="1" applyBorder="1" applyAlignment="1">
      <alignment horizontal="center" vertical="top"/>
    </xf>
    <xf numFmtId="0" fontId="5" fillId="26" borderId="18" xfId="0" applyFont="1" applyFill="1" applyBorder="1" applyAlignment="1">
      <alignment horizontal="center" vertical="top"/>
    </xf>
    <xf numFmtId="0" fontId="5" fillId="26" borderId="17" xfId="0" applyFont="1" applyFill="1" applyBorder="1" applyAlignment="1">
      <alignment horizontal="center" vertical="top"/>
    </xf>
    <xf numFmtId="164" fontId="2" fillId="33" borderId="15" xfId="0" applyNumberFormat="1" applyFont="1" applyFill="1" applyBorder="1" applyAlignment="1">
      <alignment horizontal="center" vertical="top"/>
    </xf>
    <xf numFmtId="164" fontId="2" fillId="33" borderId="18" xfId="0" applyNumberFormat="1" applyFont="1" applyFill="1" applyBorder="1" applyAlignment="1">
      <alignment horizontal="center" vertical="top"/>
    </xf>
    <xf numFmtId="164" fontId="2" fillId="33" borderId="17" xfId="0" applyNumberFormat="1" applyFont="1" applyFill="1" applyBorder="1" applyAlignment="1">
      <alignment horizontal="center" vertical="top"/>
    </xf>
    <xf numFmtId="0" fontId="2" fillId="7" borderId="12" xfId="0" applyFont="1" applyFill="1" applyBorder="1" applyAlignment="1">
      <alignment horizontal="center" vertical="top"/>
    </xf>
    <xf numFmtId="1" fontId="2" fillId="22" borderId="20" xfId="0" applyNumberFormat="1" applyFont="1" applyFill="1" applyBorder="1" applyAlignment="1">
      <alignment horizontal="center" vertical="top"/>
    </xf>
    <xf numFmtId="1" fontId="2" fillId="22" borderId="21" xfId="0" applyNumberFormat="1" applyFont="1" applyFill="1" applyBorder="1" applyAlignment="1">
      <alignment horizontal="center" vertical="top"/>
    </xf>
    <xf numFmtId="1" fontId="2" fillId="22" borderId="22" xfId="0" applyNumberFormat="1" applyFont="1" applyFill="1" applyBorder="1" applyAlignment="1">
      <alignment horizontal="center" vertical="top"/>
    </xf>
    <xf numFmtId="0" fontId="2" fillId="22" borderId="20" xfId="0" applyFont="1" applyFill="1" applyBorder="1" applyAlignment="1">
      <alignment horizontal="center" vertical="center"/>
    </xf>
    <xf numFmtId="0" fontId="2" fillId="22" borderId="21" xfId="0" applyFont="1" applyFill="1" applyBorder="1" applyAlignment="1">
      <alignment horizontal="center" vertical="center"/>
    </xf>
    <xf numFmtId="0" fontId="2" fillId="22" borderId="22" xfId="0" applyFont="1" applyFill="1" applyBorder="1" applyAlignment="1">
      <alignment horizontal="center" vertical="center"/>
    </xf>
    <xf numFmtId="164" fontId="2" fillId="34" borderId="15" xfId="0" applyNumberFormat="1" applyFont="1" applyFill="1" applyBorder="1" applyAlignment="1">
      <alignment horizontal="center" vertical="top"/>
    </xf>
    <xf numFmtId="164" fontId="2" fillId="34" borderId="18" xfId="0" applyNumberFormat="1" applyFont="1" applyFill="1" applyBorder="1" applyAlignment="1">
      <alignment horizontal="center" vertical="top"/>
    </xf>
    <xf numFmtId="0" fontId="30" fillId="18" borderId="20" xfId="0" applyFont="1" applyFill="1" applyBorder="1"/>
    <xf numFmtId="0" fontId="30" fillId="18" borderId="21" xfId="0" applyFont="1" applyFill="1" applyBorder="1"/>
    <xf numFmtId="0" fontId="30" fillId="18" borderId="22" xfId="0" applyFont="1" applyFill="1" applyBorder="1"/>
    <xf numFmtId="164" fontId="2" fillId="0" borderId="12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164" fontId="2" fillId="23" borderId="15" xfId="0" applyNumberFormat="1" applyFont="1" applyFill="1" applyBorder="1" applyAlignment="1">
      <alignment horizontal="center" vertical="top"/>
    </xf>
    <xf numFmtId="164" fontId="2" fillId="23" borderId="18" xfId="0" applyNumberFormat="1" applyFont="1" applyFill="1" applyBorder="1" applyAlignment="1">
      <alignment horizontal="center" vertical="top"/>
    </xf>
    <xf numFmtId="164" fontId="32" fillId="26" borderId="15" xfId="0" applyNumberFormat="1" applyFont="1" applyFill="1" applyBorder="1" applyAlignment="1">
      <alignment horizontal="center" vertical="top"/>
    </xf>
    <xf numFmtId="164" fontId="32" fillId="26" borderId="1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164" fontId="2" fillId="26" borderId="15" xfId="0" applyNumberFormat="1" applyFont="1" applyFill="1" applyBorder="1" applyAlignment="1">
      <alignment horizontal="left" vertical="top" wrapText="1"/>
    </xf>
    <xf numFmtId="164" fontId="2" fillId="26" borderId="18" xfId="0" applyNumberFormat="1" applyFont="1" applyFill="1" applyBorder="1" applyAlignment="1">
      <alignment horizontal="left" vertical="top" wrapText="1"/>
    </xf>
    <xf numFmtId="164" fontId="2" fillId="26" borderId="17" xfId="0" applyNumberFormat="1" applyFont="1" applyFill="1" applyBorder="1" applyAlignment="1">
      <alignment horizontal="left" vertical="top" wrapText="1"/>
    </xf>
    <xf numFmtId="164" fontId="8" fillId="18" borderId="20" xfId="0" applyNumberFormat="1" applyFont="1" applyFill="1" applyBorder="1" applyAlignment="1">
      <alignment horizontal="center" vertical="top"/>
    </xf>
    <xf numFmtId="164" fontId="8" fillId="18" borderId="21" xfId="0" applyNumberFormat="1" applyFont="1" applyFill="1" applyBorder="1" applyAlignment="1">
      <alignment horizontal="center" vertical="top"/>
    </xf>
    <xf numFmtId="164" fontId="8" fillId="18" borderId="22" xfId="0" applyNumberFormat="1" applyFont="1" applyFill="1" applyBorder="1" applyAlignment="1">
      <alignment horizontal="center" vertical="top"/>
    </xf>
    <xf numFmtId="0" fontId="29" fillId="0" borderId="15" xfId="0" applyFont="1" applyFill="1" applyBorder="1" applyAlignment="1">
      <alignment horizontal="center" vertical="center" textRotation="90" wrapText="1"/>
    </xf>
    <xf numFmtId="0" fontId="29" fillId="0" borderId="18" xfId="0" applyFont="1" applyFill="1" applyBorder="1" applyAlignment="1">
      <alignment horizontal="center" vertical="center" textRotation="90" wrapText="1"/>
    </xf>
    <xf numFmtId="0" fontId="29" fillId="0" borderId="17" xfId="0" applyFont="1" applyFill="1" applyBorder="1" applyAlignment="1">
      <alignment horizontal="center" vertical="center" textRotation="90" wrapText="1"/>
    </xf>
    <xf numFmtId="0" fontId="29" fillId="0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8" fillId="22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8" fillId="25" borderId="23" xfId="0" applyFont="1" applyFill="1" applyBorder="1" applyAlignment="1">
      <alignment horizontal="left" vertical="center"/>
    </xf>
    <xf numFmtId="0" fontId="8" fillId="25" borderId="26" xfId="0" applyFont="1" applyFill="1" applyBorder="1" applyAlignment="1">
      <alignment horizontal="left" vertical="center"/>
    </xf>
    <xf numFmtId="0" fontId="34" fillId="22" borderId="18" xfId="0" applyFont="1" applyFill="1" applyBorder="1" applyAlignment="1">
      <alignment horizontal="left" vertical="top" wrapText="1"/>
    </xf>
    <xf numFmtId="0" fontId="34" fillId="22" borderId="17" xfId="0" applyFont="1" applyFill="1" applyBorder="1" applyAlignment="1">
      <alignment horizontal="left" vertical="top" wrapText="1"/>
    </xf>
    <xf numFmtId="0" fontId="8" fillId="32" borderId="20" xfId="0" applyFont="1" applyFill="1" applyBorder="1" applyAlignment="1">
      <alignment horizontal="center" vertical="center" wrapText="1"/>
    </xf>
    <xf numFmtId="0" fontId="8" fillId="32" borderId="2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22" borderId="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90" wrapText="1"/>
    </xf>
    <xf numFmtId="164" fontId="2" fillId="0" borderId="12" xfId="0" applyNumberFormat="1" applyFont="1" applyFill="1" applyBorder="1" applyAlignment="1">
      <alignment horizontal="left" vertical="top"/>
    </xf>
    <xf numFmtId="0" fontId="5" fillId="0" borderId="12" xfId="0" applyFont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center" textRotation="90" wrapText="1"/>
    </xf>
    <xf numFmtId="164" fontId="2" fillId="22" borderId="12" xfId="0" applyNumberFormat="1" applyFont="1" applyFill="1" applyBorder="1" applyAlignment="1">
      <alignment horizontal="center" vertical="top"/>
    </xf>
    <xf numFmtId="0" fontId="8" fillId="17" borderId="20" xfId="0" applyFont="1" applyFill="1" applyBorder="1" applyAlignment="1">
      <alignment horizontal="left" vertical="top" wrapText="1"/>
    </xf>
    <xf numFmtId="0" fontId="8" fillId="17" borderId="21" xfId="0" applyFont="1" applyFill="1" applyBorder="1" applyAlignment="1">
      <alignment horizontal="left" vertical="top" wrapText="1"/>
    </xf>
    <xf numFmtId="0" fontId="8" fillId="17" borderId="22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top" textRotation="90" wrapText="1"/>
    </xf>
    <xf numFmtId="0" fontId="2" fillId="22" borderId="15" xfId="0" applyFont="1" applyFill="1" applyBorder="1" applyAlignment="1">
      <alignment horizontal="center" vertical="top"/>
    </xf>
    <xf numFmtId="0" fontId="2" fillId="22" borderId="17" xfId="0" applyFont="1" applyFill="1" applyBorder="1" applyAlignment="1">
      <alignment horizontal="center" vertical="top"/>
    </xf>
    <xf numFmtId="0" fontId="8" fillId="25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top"/>
    </xf>
    <xf numFmtId="14" fontId="2" fillId="0" borderId="0" xfId="0" applyNumberFormat="1" applyFont="1" applyAlignment="1">
      <alignment vertical="top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2" borderId="15" xfId="0" applyFont="1" applyFill="1" applyBorder="1" applyAlignment="1">
      <alignment horizontal="center" vertical="top" wrapText="1"/>
    </xf>
    <xf numFmtId="0" fontId="2" fillId="22" borderId="17" xfId="0" applyFont="1" applyFill="1" applyBorder="1" applyAlignment="1">
      <alignment horizontal="center" vertical="top" wrapText="1"/>
    </xf>
    <xf numFmtId="164" fontId="2" fillId="22" borderId="19" xfId="0" applyNumberFormat="1" applyFont="1" applyFill="1" applyBorder="1" applyAlignment="1">
      <alignment horizontal="center" vertical="top" wrapText="1"/>
    </xf>
    <xf numFmtId="164" fontId="2" fillId="22" borderId="25" xfId="0" applyNumberFormat="1" applyFont="1" applyFill="1" applyBorder="1" applyAlignment="1">
      <alignment horizontal="center" vertical="top" wrapText="1"/>
    </xf>
    <xf numFmtId="164" fontId="2" fillId="25" borderId="19" xfId="0" applyNumberFormat="1" applyFont="1" applyFill="1" applyBorder="1" applyAlignment="1">
      <alignment horizontal="center" vertical="top" wrapText="1"/>
    </xf>
    <xf numFmtId="164" fontId="2" fillId="25" borderId="25" xfId="0" applyNumberFormat="1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8" fillId="19" borderId="1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/>
    </xf>
    <xf numFmtId="0" fontId="29" fillId="0" borderId="12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right"/>
    </xf>
    <xf numFmtId="0" fontId="31" fillId="0" borderId="31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17" borderId="12" xfId="0" applyFont="1" applyFill="1" applyBorder="1" applyAlignment="1">
      <alignment horizontal="center" vertical="top"/>
    </xf>
    <xf numFmtId="49" fontId="8" fillId="17" borderId="12" xfId="0" applyNumberFormat="1" applyFont="1" applyFill="1" applyBorder="1" applyAlignment="1">
      <alignment horizontal="right" vertical="top"/>
    </xf>
    <xf numFmtId="0" fontId="35" fillId="22" borderId="12" xfId="0" applyFont="1" applyFill="1" applyBorder="1" applyAlignment="1">
      <alignment horizontal="justify" vertical="top" wrapText="1"/>
    </xf>
    <xf numFmtId="0" fontId="2" fillId="0" borderId="20" xfId="25" applyFont="1" applyBorder="1" applyAlignment="1">
      <alignment horizontal="left" vertical="top" wrapText="1"/>
    </xf>
    <xf numFmtId="0" fontId="2" fillId="0" borderId="22" xfId="25" applyFont="1" applyBorder="1" applyAlignment="1">
      <alignment horizontal="left" vertical="top" wrapText="1"/>
    </xf>
    <xf numFmtId="0" fontId="2" fillId="0" borderId="20" xfId="25" applyFont="1" applyBorder="1" applyAlignment="1">
      <alignment horizontal="center" vertical="center"/>
    </xf>
    <xf numFmtId="0" fontId="2" fillId="0" borderId="22" xfId="25" applyFont="1" applyBorder="1" applyAlignment="1">
      <alignment horizontal="center" vertical="center"/>
    </xf>
    <xf numFmtId="0" fontId="8" fillId="0" borderId="12" xfId="25" applyFont="1" applyBorder="1" applyAlignment="1">
      <alignment horizontal="center" vertical="center"/>
    </xf>
    <xf numFmtId="0" fontId="6" fillId="0" borderId="0" xfId="25" applyFont="1" applyFill="1" applyBorder="1" applyAlignment="1">
      <alignment horizontal="left" vertical="top" wrapText="1"/>
    </xf>
    <xf numFmtId="0" fontId="2" fillId="0" borderId="20" xfId="25" applyFont="1" applyBorder="1" applyAlignment="1">
      <alignment horizontal="left"/>
    </xf>
    <xf numFmtId="0" fontId="2" fillId="0" borderId="22" xfId="25" applyFont="1" applyBorder="1" applyAlignment="1">
      <alignment horizontal="left"/>
    </xf>
    <xf numFmtId="0" fontId="2" fillId="0" borderId="20" xfId="25" applyFont="1" applyBorder="1" applyAlignment="1">
      <alignment horizontal="center" vertical="top" wrapText="1"/>
    </xf>
    <xf numFmtId="0" fontId="2" fillId="0" borderId="22" xfId="25" applyFont="1" applyBorder="1" applyAlignment="1">
      <alignment horizontal="center" vertical="top" wrapText="1"/>
    </xf>
  </cellXfs>
  <cellStyles count="44">
    <cellStyle name="1 antraštė 2" xfId="1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spėjimo tekstas 2" xfId="27"/>
    <cellStyle name="Išvestis 2" xfId="28"/>
    <cellStyle name="Įvestis 2" xfId="29"/>
    <cellStyle name="Neutralus 2" xfId="30"/>
    <cellStyle name="Paryškinimas 1 2" xfId="31"/>
    <cellStyle name="Paryškinimas 2 2" xfId="32"/>
    <cellStyle name="Paryškinimas 3 2" xfId="33"/>
    <cellStyle name="Paryškinimas 4 2" xfId="34"/>
    <cellStyle name="Paryškinimas 5 2" xfId="35"/>
    <cellStyle name="Paryškinimas 6 2" xfId="36"/>
    <cellStyle name="Pastaba 2" xfId="37"/>
    <cellStyle name="Pavadinimas 2" xfId="38"/>
    <cellStyle name="Procentai" xfId="39" builtinId="5"/>
    <cellStyle name="Skaičiavimas 2" xfId="40"/>
    <cellStyle name="Suma 2" xfId="41"/>
    <cellStyle name="Susietas langelis 2" xfId="42"/>
    <cellStyle name="Tikrinimo langelis 2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312"/>
  <sheetViews>
    <sheetView tabSelected="1" zoomScale="124" zoomScaleNormal="124" zoomScaleSheetLayoutView="75" workbookViewId="0">
      <selection activeCell="AO11" sqref="AO11"/>
    </sheetView>
  </sheetViews>
  <sheetFormatPr defaultColWidth="11.7109375" defaultRowHeight="12.75"/>
  <cols>
    <col min="1" max="2" width="3.7109375" style="1" customWidth="1"/>
    <col min="3" max="3" width="3.85546875" style="1" customWidth="1"/>
    <col min="4" max="4" width="24.140625" style="1" customWidth="1"/>
    <col min="5" max="5" width="5.7109375" style="1" customWidth="1"/>
    <col min="6" max="6" width="8.140625" style="1" customWidth="1"/>
    <col min="7" max="8" width="13.140625" style="1" customWidth="1"/>
    <col min="9" max="9" width="10.28515625" style="1" customWidth="1"/>
    <col min="10" max="10" width="9.28515625" style="1" customWidth="1"/>
    <col min="11" max="11" width="20.140625" style="1" customWidth="1"/>
    <col min="12" max="12" width="7.7109375" style="1" customWidth="1"/>
    <col min="13" max="13" width="6.85546875" style="1" customWidth="1"/>
    <col min="14" max="14" width="9.85546875" style="1" customWidth="1"/>
    <col min="15" max="28" width="0" style="2" hidden="1" customWidth="1"/>
    <col min="29" max="38" width="0" style="1" hidden="1" customWidth="1"/>
    <col min="39" max="39" width="0.140625" style="40" hidden="1" customWidth="1"/>
    <col min="40" max="40" width="9.85546875" style="1" customWidth="1"/>
    <col min="41" max="243" width="11.7109375" style="1"/>
  </cols>
  <sheetData>
    <row r="1" spans="1:243" ht="15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506"/>
      <c r="M1" s="506"/>
      <c r="N1" s="506"/>
      <c r="AC1" s="2"/>
      <c r="AD1" s="2"/>
      <c r="AE1" s="2"/>
      <c r="AF1" s="2"/>
      <c r="AG1" s="2"/>
      <c r="AH1" s="2"/>
      <c r="AI1" s="2"/>
      <c r="AJ1" s="2"/>
      <c r="AK1" s="2"/>
      <c r="AL1" s="2"/>
      <c r="AM1" s="39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</row>
    <row r="2" spans="1:243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9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</row>
    <row r="3" spans="1:243" s="3" customFormat="1" ht="19.5" customHeight="1">
      <c r="A3" s="33"/>
      <c r="B3" s="33"/>
      <c r="C3" s="33"/>
      <c r="D3" s="239"/>
      <c r="E3" s="239"/>
      <c r="F3" s="239"/>
      <c r="G3" s="239"/>
      <c r="H3" s="239"/>
      <c r="I3" s="239"/>
      <c r="J3" s="239"/>
      <c r="K3" s="232" t="s">
        <v>243</v>
      </c>
      <c r="L3" s="232"/>
      <c r="M3" s="232"/>
      <c r="N3" s="232"/>
      <c r="AM3" s="36"/>
    </row>
    <row r="4" spans="1:243" s="3" customFormat="1" ht="15" customHeight="1">
      <c r="A4" s="33"/>
      <c r="B4" s="33"/>
      <c r="C4" s="33"/>
      <c r="D4" s="239"/>
      <c r="E4" s="239"/>
      <c r="F4" s="239"/>
      <c r="G4" s="239"/>
      <c r="H4" s="239"/>
      <c r="I4" s="239"/>
      <c r="J4" s="239"/>
      <c r="K4" s="232" t="s">
        <v>244</v>
      </c>
      <c r="L4" s="232"/>
      <c r="M4" s="232"/>
      <c r="N4" s="232"/>
      <c r="AM4" s="36"/>
    </row>
    <row r="5" spans="1:243" s="3" customFormat="1" ht="14.25" customHeight="1">
      <c r="A5" s="33"/>
      <c r="B5" s="33"/>
      <c r="C5" s="33"/>
      <c r="D5" s="239"/>
      <c r="E5" s="239"/>
      <c r="F5" s="239"/>
      <c r="G5" s="239"/>
      <c r="H5" s="239"/>
      <c r="I5" s="239"/>
      <c r="J5" s="239"/>
      <c r="K5" s="232" t="s">
        <v>245</v>
      </c>
      <c r="L5" s="232"/>
      <c r="M5" s="232"/>
      <c r="N5" s="232"/>
      <c r="AM5" s="36"/>
    </row>
    <row r="6" spans="1:243" s="3" customFormat="1" ht="15.75" customHeight="1">
      <c r="A6" s="33"/>
      <c r="B6" s="33"/>
      <c r="C6" s="33"/>
      <c r="D6" s="239"/>
      <c r="E6" s="239"/>
      <c r="F6" s="239"/>
      <c r="G6" s="239"/>
      <c r="H6" s="239"/>
      <c r="I6" s="239"/>
      <c r="J6" s="239"/>
      <c r="K6" s="232" t="s">
        <v>246</v>
      </c>
      <c r="L6" s="232"/>
      <c r="M6" s="232"/>
      <c r="N6" s="232"/>
      <c r="AM6" s="36"/>
    </row>
    <row r="7" spans="1:243" s="3" customFormat="1" ht="12" customHeight="1">
      <c r="A7" s="33"/>
      <c r="B7" s="33"/>
      <c r="C7" s="33"/>
      <c r="D7" s="239"/>
      <c r="E7" s="239"/>
      <c r="F7" s="239"/>
      <c r="G7" s="239"/>
      <c r="H7" s="239"/>
      <c r="I7" s="239"/>
      <c r="J7" s="239"/>
      <c r="K7" s="491" t="s">
        <v>261</v>
      </c>
      <c r="L7" s="491"/>
      <c r="M7" s="491"/>
      <c r="N7" s="491"/>
      <c r="AM7" s="36"/>
    </row>
    <row r="8" spans="1:243" s="3" customFormat="1" ht="10.5" customHeight="1">
      <c r="A8" s="33"/>
      <c r="B8" s="33"/>
      <c r="C8" s="33"/>
      <c r="D8" s="246"/>
      <c r="E8" s="246"/>
      <c r="F8" s="246"/>
      <c r="G8" s="246"/>
      <c r="H8" s="246"/>
      <c r="I8" s="246"/>
      <c r="J8" s="246"/>
      <c r="K8" s="247"/>
      <c r="L8" s="247"/>
      <c r="M8" s="247"/>
      <c r="N8" s="247"/>
      <c r="AM8" s="36"/>
    </row>
    <row r="9" spans="1:243" s="3" customFormat="1" ht="14.25" customHeight="1">
      <c r="A9" s="33"/>
      <c r="B9" s="33"/>
      <c r="C9" s="33"/>
      <c r="D9" s="239"/>
      <c r="E9" s="239"/>
      <c r="F9" s="239"/>
      <c r="G9" s="239"/>
      <c r="H9" s="239"/>
      <c r="I9" s="239"/>
      <c r="J9" s="239"/>
      <c r="K9" s="492" t="s">
        <v>235</v>
      </c>
      <c r="L9" s="492"/>
      <c r="M9" s="492"/>
      <c r="N9" s="492"/>
      <c r="AM9" s="36"/>
    </row>
    <row r="10" spans="1:243" s="3" customFormat="1" ht="16.5" customHeight="1">
      <c r="A10" s="33"/>
      <c r="B10" s="33"/>
      <c r="C10" s="33"/>
      <c r="D10" s="239"/>
      <c r="E10" s="239"/>
      <c r="F10" s="239"/>
      <c r="G10" s="239"/>
      <c r="H10" s="239"/>
      <c r="I10" s="239"/>
      <c r="J10" s="239"/>
      <c r="K10" s="492" t="s">
        <v>237</v>
      </c>
      <c r="L10" s="492"/>
      <c r="M10" s="492"/>
      <c r="N10" s="492"/>
      <c r="AM10" s="36"/>
    </row>
    <row r="11" spans="1:243" s="3" customFormat="1" ht="13.5" customHeight="1">
      <c r="A11" s="33"/>
      <c r="B11" s="33"/>
      <c r="C11" s="33"/>
      <c r="D11" s="239"/>
      <c r="E11" s="239"/>
      <c r="F11" s="239"/>
      <c r="G11" s="239"/>
      <c r="H11" s="239"/>
      <c r="I11" s="239"/>
      <c r="J11" s="239"/>
      <c r="K11" s="493" t="s">
        <v>238</v>
      </c>
      <c r="L11" s="493"/>
      <c r="M11" s="493"/>
      <c r="N11" s="493"/>
      <c r="AM11" s="36"/>
    </row>
    <row r="12" spans="1:243" s="3" customFormat="1" ht="15" customHeight="1">
      <c r="A12" s="33"/>
      <c r="B12" s="33"/>
      <c r="C12" s="33"/>
      <c r="D12" s="239"/>
      <c r="E12" s="239"/>
      <c r="F12" s="239"/>
      <c r="G12" s="239"/>
      <c r="H12" s="239"/>
      <c r="I12" s="239"/>
      <c r="J12" s="239"/>
      <c r="K12" s="493" t="s">
        <v>236</v>
      </c>
      <c r="L12" s="493"/>
      <c r="M12" s="493"/>
      <c r="N12" s="493"/>
      <c r="AM12" s="36"/>
    </row>
    <row r="13" spans="1:243" s="3" customFormat="1" ht="12.75" customHeight="1">
      <c r="A13" s="33"/>
      <c r="B13" s="33"/>
      <c r="C13" s="33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AM13" s="36"/>
    </row>
    <row r="14" spans="1:243" s="3" customFormat="1" ht="17.100000000000001" customHeight="1">
      <c r="A14" s="33"/>
      <c r="B14" s="33"/>
      <c r="C14" s="33"/>
      <c r="D14" s="490" t="s">
        <v>216</v>
      </c>
      <c r="E14" s="490"/>
      <c r="F14" s="490"/>
      <c r="G14" s="490"/>
      <c r="H14" s="490"/>
      <c r="I14" s="490"/>
      <c r="J14" s="490"/>
      <c r="K14" s="490"/>
      <c r="L14" s="490"/>
      <c r="M14" s="490"/>
      <c r="N14" s="490"/>
      <c r="AM14" s="36"/>
    </row>
    <row r="15" spans="1:243" s="3" customFormat="1" ht="14.25" customHeight="1">
      <c r="A15" s="490" t="s">
        <v>0</v>
      </c>
      <c r="B15" s="490"/>
      <c r="C15" s="490"/>
      <c r="D15" s="490"/>
      <c r="E15" s="490"/>
      <c r="F15" s="490"/>
      <c r="G15" s="490"/>
      <c r="H15" s="490"/>
      <c r="I15" s="490"/>
      <c r="J15" s="490"/>
      <c r="K15" s="490"/>
      <c r="L15" s="34"/>
      <c r="M15" s="34"/>
      <c r="N15" s="34"/>
      <c r="AM15" s="36"/>
    </row>
    <row r="16" spans="1:243" s="3" customFormat="1" ht="18" customHeight="1">
      <c r="A16" s="9"/>
      <c r="B16" s="9"/>
      <c r="C16" s="9"/>
      <c r="D16" s="9"/>
      <c r="E16" s="9"/>
      <c r="F16" s="58"/>
      <c r="G16" s="9"/>
      <c r="H16" s="9"/>
      <c r="I16" s="9"/>
      <c r="J16" s="9"/>
      <c r="K16" s="9"/>
      <c r="L16" s="504" t="s">
        <v>91</v>
      </c>
      <c r="M16" s="504"/>
      <c r="N16" s="504"/>
      <c r="AM16" s="36"/>
    </row>
    <row r="17" spans="1:245" s="3" customFormat="1" ht="35.25" customHeight="1">
      <c r="A17" s="486" t="s">
        <v>1</v>
      </c>
      <c r="B17" s="486" t="s">
        <v>2</v>
      </c>
      <c r="C17" s="486" t="s">
        <v>3</v>
      </c>
      <c r="D17" s="502" t="s">
        <v>4</v>
      </c>
      <c r="E17" s="481" t="s">
        <v>5</v>
      </c>
      <c r="F17" s="478" t="s">
        <v>6</v>
      </c>
      <c r="G17" s="461" t="s">
        <v>167</v>
      </c>
      <c r="H17" s="461" t="s">
        <v>168</v>
      </c>
      <c r="I17" s="478" t="s">
        <v>169</v>
      </c>
      <c r="J17" s="478" t="s">
        <v>170</v>
      </c>
      <c r="K17" s="464" t="s">
        <v>7</v>
      </c>
      <c r="L17" s="464"/>
      <c r="M17" s="464"/>
      <c r="N17" s="46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37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</row>
    <row r="18" spans="1:245" s="3" customFormat="1" ht="17.25" customHeight="1">
      <c r="A18" s="486"/>
      <c r="B18" s="486"/>
      <c r="C18" s="486"/>
      <c r="D18" s="502"/>
      <c r="E18" s="481"/>
      <c r="F18" s="481"/>
      <c r="G18" s="462"/>
      <c r="H18" s="462"/>
      <c r="I18" s="478"/>
      <c r="J18" s="478"/>
      <c r="K18" s="505" t="s">
        <v>8</v>
      </c>
      <c r="L18" s="464" t="s">
        <v>9</v>
      </c>
      <c r="M18" s="464"/>
      <c r="N18" s="46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37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</row>
    <row r="19" spans="1:245" s="3" customFormat="1" ht="65.25" customHeight="1">
      <c r="A19" s="486"/>
      <c r="B19" s="486"/>
      <c r="C19" s="486"/>
      <c r="D19" s="502"/>
      <c r="E19" s="481"/>
      <c r="F19" s="481"/>
      <c r="G19" s="463"/>
      <c r="H19" s="463"/>
      <c r="I19" s="478"/>
      <c r="J19" s="478"/>
      <c r="K19" s="505"/>
      <c r="L19" s="59" t="s">
        <v>98</v>
      </c>
      <c r="M19" s="59" t="s">
        <v>99</v>
      </c>
      <c r="N19" s="59" t="s">
        <v>158</v>
      </c>
      <c r="O19" s="5"/>
      <c r="P19" s="5" t="s">
        <v>10</v>
      </c>
      <c r="Q19" s="5" t="s">
        <v>11</v>
      </c>
      <c r="R19" s="5" t="s">
        <v>12</v>
      </c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37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</row>
    <row r="20" spans="1:245" s="53" customFormat="1" ht="21.75" customHeight="1">
      <c r="A20" s="392" t="s">
        <v>232</v>
      </c>
      <c r="B20" s="393"/>
      <c r="C20" s="393"/>
      <c r="D20" s="393"/>
      <c r="E20" s="393"/>
      <c r="F20" s="393"/>
      <c r="G20" s="393"/>
      <c r="H20" s="393"/>
      <c r="I20" s="393"/>
      <c r="J20" s="393"/>
      <c r="K20" s="393"/>
      <c r="L20" s="393"/>
      <c r="M20" s="393"/>
      <c r="N20" s="394"/>
      <c r="O20" s="50"/>
      <c r="P20" s="51"/>
      <c r="Q20" s="52"/>
      <c r="R20" s="52"/>
      <c r="S20" s="52"/>
      <c r="T20" s="52"/>
      <c r="U20" s="52"/>
      <c r="V20" s="52"/>
      <c r="W20" s="52"/>
      <c r="X20" s="52"/>
      <c r="Y20" s="52"/>
    </row>
    <row r="21" spans="1:245" s="3" customFormat="1" ht="16.5" customHeight="1">
      <c r="A21" s="483" t="s">
        <v>13</v>
      </c>
      <c r="B21" s="484"/>
      <c r="C21" s="484"/>
      <c r="D21" s="484"/>
      <c r="E21" s="484"/>
      <c r="F21" s="484"/>
      <c r="G21" s="484"/>
      <c r="H21" s="484"/>
      <c r="I21" s="484"/>
      <c r="J21" s="484"/>
      <c r="K21" s="484"/>
      <c r="L21" s="484"/>
      <c r="M21" s="484"/>
      <c r="N21" s="485"/>
      <c r="O21" s="5" t="s">
        <v>14</v>
      </c>
      <c r="P21" s="8">
        <v>757.2</v>
      </c>
      <c r="Q21" s="8">
        <v>570</v>
      </c>
      <c r="R21" s="5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37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</row>
    <row r="22" spans="1:245" s="3" customFormat="1" ht="27" customHeight="1">
      <c r="A22" s="60" t="s">
        <v>15</v>
      </c>
      <c r="B22" s="205" t="s">
        <v>16</v>
      </c>
      <c r="C22" s="167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9"/>
      <c r="O22" s="5" t="s">
        <v>17</v>
      </c>
      <c r="P22" s="8">
        <v>159.4</v>
      </c>
      <c r="Q22" s="8">
        <v>114.1</v>
      </c>
      <c r="R22" s="5"/>
      <c r="T22" s="9" t="s">
        <v>18</v>
      </c>
      <c r="W22" s="10" t="s">
        <v>19</v>
      </c>
      <c r="Y22" s="10">
        <v>1212.8</v>
      </c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37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</row>
    <row r="23" spans="1:245" s="3" customFormat="1" ht="24" customHeight="1">
      <c r="A23" s="61" t="s">
        <v>15</v>
      </c>
      <c r="B23" s="62" t="s">
        <v>15</v>
      </c>
      <c r="C23" s="503" t="s">
        <v>217</v>
      </c>
      <c r="D23" s="503"/>
      <c r="E23" s="503"/>
      <c r="F23" s="503"/>
      <c r="G23" s="503"/>
      <c r="H23" s="503"/>
      <c r="I23" s="503"/>
      <c r="J23" s="503"/>
      <c r="K23" s="503"/>
      <c r="L23" s="503"/>
      <c r="M23" s="503"/>
      <c r="N23" s="503"/>
      <c r="O23" s="5" t="s">
        <v>20</v>
      </c>
      <c r="P23" s="6">
        <v>297.60000000000002</v>
      </c>
      <c r="Q23" s="6">
        <v>214.1</v>
      </c>
      <c r="R23" s="7"/>
      <c r="T23" s="11" t="s">
        <v>21</v>
      </c>
      <c r="U23" s="12" t="s">
        <v>22</v>
      </c>
      <c r="V23" s="12" t="s">
        <v>23</v>
      </c>
      <c r="W23" s="13" t="s">
        <v>21</v>
      </c>
      <c r="X23" s="12" t="s">
        <v>22</v>
      </c>
      <c r="Y23" s="12" t="s">
        <v>24</v>
      </c>
      <c r="Z23" s="14" t="s">
        <v>23</v>
      </c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37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</row>
    <row r="24" spans="1:245" s="3" customFormat="1" ht="30.75" customHeight="1">
      <c r="A24" s="298" t="s">
        <v>15</v>
      </c>
      <c r="B24" s="297" t="s">
        <v>15</v>
      </c>
      <c r="C24" s="296" t="s">
        <v>15</v>
      </c>
      <c r="D24" s="305" t="s">
        <v>172</v>
      </c>
      <c r="E24" s="341" t="s">
        <v>154</v>
      </c>
      <c r="F24" s="249" t="s">
        <v>25</v>
      </c>
      <c r="G24" s="63">
        <v>4353.8</v>
      </c>
      <c r="H24" s="231">
        <v>4850.8</v>
      </c>
      <c r="I24" s="190">
        <v>4729.6000000000004</v>
      </c>
      <c r="J24" s="190">
        <v>5055.5</v>
      </c>
      <c r="K24" s="382" t="s">
        <v>209</v>
      </c>
      <c r="L24" s="487">
        <v>171</v>
      </c>
      <c r="M24" s="496">
        <v>171</v>
      </c>
      <c r="N24" s="487">
        <v>171</v>
      </c>
      <c r="O24" s="5" t="s">
        <v>26</v>
      </c>
      <c r="P24" s="5">
        <v>10.1</v>
      </c>
      <c r="Q24" s="15"/>
      <c r="R24" s="5"/>
      <c r="S24" s="10">
        <f>Z24-V24</f>
        <v>1853.7000000000007</v>
      </c>
      <c r="T24" s="10">
        <v>6031</v>
      </c>
      <c r="U24" s="10">
        <v>1868</v>
      </c>
      <c r="V24" s="10">
        <f>T24+U24</f>
        <v>7899</v>
      </c>
      <c r="W24" s="16">
        <v>6381.1</v>
      </c>
      <c r="X24" s="10">
        <v>1976.9</v>
      </c>
      <c r="Y24" s="10">
        <v>1394.7</v>
      </c>
      <c r="Z24" s="10">
        <f>W24+X24+Y24</f>
        <v>9752.7000000000007</v>
      </c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2"/>
      <c r="AN24" s="264"/>
      <c r="AO24" s="265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</row>
    <row r="25" spans="1:245" s="3" customFormat="1" ht="32.25" customHeight="1">
      <c r="A25" s="298"/>
      <c r="B25" s="297"/>
      <c r="C25" s="296"/>
      <c r="D25" s="305"/>
      <c r="E25" s="341"/>
      <c r="F25" s="250" t="s">
        <v>152</v>
      </c>
      <c r="G25" s="191">
        <v>36.799999999999997</v>
      </c>
      <c r="H25" s="193">
        <v>37.4</v>
      </c>
      <c r="I25" s="132"/>
      <c r="J25" s="158"/>
      <c r="K25" s="383"/>
      <c r="L25" s="488"/>
      <c r="M25" s="497"/>
      <c r="N25" s="488"/>
      <c r="O25" s="5"/>
      <c r="P25" s="5"/>
      <c r="Q25" s="15"/>
      <c r="R25" s="5"/>
      <c r="S25" s="10"/>
      <c r="T25" s="10"/>
      <c r="U25" s="10"/>
      <c r="V25" s="10"/>
      <c r="W25" s="16"/>
      <c r="X25" s="10"/>
      <c r="Y25" s="10"/>
      <c r="Z25" s="10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2"/>
      <c r="AN25" s="264"/>
      <c r="AO25" s="265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</row>
    <row r="26" spans="1:245" s="3" customFormat="1" ht="47.25" customHeight="1">
      <c r="A26" s="298"/>
      <c r="B26" s="297"/>
      <c r="C26" s="296"/>
      <c r="D26" s="305"/>
      <c r="E26" s="341"/>
      <c r="F26" s="395" t="s">
        <v>36</v>
      </c>
      <c r="G26" s="398">
        <v>78.400000000000006</v>
      </c>
      <c r="H26" s="386"/>
      <c r="I26" s="389">
        <v>86.6</v>
      </c>
      <c r="J26" s="389">
        <v>86.6</v>
      </c>
      <c r="K26" s="72" t="s">
        <v>208</v>
      </c>
      <c r="L26" s="177">
        <v>85</v>
      </c>
      <c r="M26" s="177">
        <v>85</v>
      </c>
      <c r="N26" s="67">
        <v>85</v>
      </c>
      <c r="O26" s="5" t="s">
        <v>27</v>
      </c>
      <c r="P26" s="8">
        <v>6832.5</v>
      </c>
      <c r="Q26" s="17">
        <v>4379</v>
      </c>
      <c r="R26" s="8">
        <v>10</v>
      </c>
      <c r="S26" s="10"/>
      <c r="T26" s="10"/>
      <c r="U26" s="10"/>
      <c r="V26" s="10"/>
      <c r="W26" s="16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37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</row>
    <row r="27" spans="1:245" s="3" customFormat="1" ht="34.5" customHeight="1">
      <c r="A27" s="298"/>
      <c r="B27" s="297"/>
      <c r="C27" s="296"/>
      <c r="D27" s="305"/>
      <c r="E27" s="341"/>
      <c r="F27" s="396"/>
      <c r="G27" s="399"/>
      <c r="H27" s="387"/>
      <c r="I27" s="390"/>
      <c r="J27" s="390"/>
      <c r="K27" s="70" t="s">
        <v>207</v>
      </c>
      <c r="L27" s="67">
        <v>60000</v>
      </c>
      <c r="M27" s="184" t="s">
        <v>166</v>
      </c>
      <c r="N27" s="184" t="s">
        <v>166</v>
      </c>
      <c r="O27" s="5"/>
      <c r="P27" s="8"/>
      <c r="Q27" s="17"/>
      <c r="R27" s="8"/>
      <c r="S27" s="10"/>
      <c r="T27" s="10"/>
      <c r="U27" s="10"/>
      <c r="V27" s="10"/>
      <c r="W27" s="16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37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</row>
    <row r="28" spans="1:245" s="3" customFormat="1" ht="69" customHeight="1">
      <c r="A28" s="298"/>
      <c r="B28" s="297"/>
      <c r="C28" s="296"/>
      <c r="D28" s="305"/>
      <c r="E28" s="341"/>
      <c r="F28" s="396"/>
      <c r="G28" s="399"/>
      <c r="H28" s="387"/>
      <c r="I28" s="390"/>
      <c r="J28" s="390"/>
      <c r="K28" s="70" t="s">
        <v>248</v>
      </c>
      <c r="L28" s="67">
        <v>100</v>
      </c>
      <c r="M28" s="67">
        <v>100</v>
      </c>
      <c r="N28" s="67">
        <v>100</v>
      </c>
      <c r="O28" s="5"/>
      <c r="P28" s="8"/>
      <c r="Q28" s="17"/>
      <c r="R28" s="8"/>
      <c r="S28" s="10"/>
      <c r="T28" s="10"/>
      <c r="U28" s="10"/>
      <c r="V28" s="10"/>
      <c r="W28" s="16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37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</row>
    <row r="29" spans="1:245" s="3" customFormat="1" ht="33" customHeight="1">
      <c r="A29" s="298"/>
      <c r="B29" s="297"/>
      <c r="C29" s="296"/>
      <c r="D29" s="305"/>
      <c r="E29" s="341"/>
      <c r="F29" s="396"/>
      <c r="G29" s="399"/>
      <c r="H29" s="387"/>
      <c r="I29" s="390"/>
      <c r="J29" s="390"/>
      <c r="K29" s="70" t="s">
        <v>129</v>
      </c>
      <c r="L29" s="157">
        <v>250</v>
      </c>
      <c r="M29" s="157">
        <v>250</v>
      </c>
      <c r="N29" s="177">
        <v>250</v>
      </c>
      <c r="O29" s="5"/>
      <c r="P29" s="8"/>
      <c r="Q29" s="17"/>
      <c r="R29" s="8"/>
      <c r="S29" s="10"/>
      <c r="T29" s="10"/>
      <c r="U29" s="10"/>
      <c r="V29" s="10"/>
      <c r="W29" s="16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7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</row>
    <row r="30" spans="1:245" s="3" customFormat="1" ht="34.5" customHeight="1">
      <c r="A30" s="298"/>
      <c r="B30" s="297"/>
      <c r="C30" s="296"/>
      <c r="D30" s="305"/>
      <c r="E30" s="341"/>
      <c r="F30" s="396"/>
      <c r="G30" s="399"/>
      <c r="H30" s="387"/>
      <c r="I30" s="390"/>
      <c r="J30" s="390"/>
      <c r="K30" s="70" t="s">
        <v>206</v>
      </c>
      <c r="L30" s="157">
        <v>20</v>
      </c>
      <c r="M30" s="157">
        <v>20</v>
      </c>
      <c r="N30" s="177">
        <v>20</v>
      </c>
      <c r="O30" s="5"/>
      <c r="P30" s="8"/>
      <c r="Q30" s="17"/>
      <c r="R30" s="8"/>
      <c r="S30" s="10"/>
      <c r="T30" s="10"/>
      <c r="U30" s="10"/>
      <c r="V30" s="10"/>
      <c r="W30" s="16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37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</row>
    <row r="31" spans="1:245" s="3" customFormat="1" ht="33" customHeight="1">
      <c r="A31" s="298"/>
      <c r="B31" s="297"/>
      <c r="C31" s="296"/>
      <c r="D31" s="305"/>
      <c r="E31" s="341"/>
      <c r="F31" s="396"/>
      <c r="G31" s="399"/>
      <c r="H31" s="387"/>
      <c r="I31" s="390"/>
      <c r="J31" s="390"/>
      <c r="K31" s="70" t="s">
        <v>205</v>
      </c>
      <c r="L31" s="177">
        <v>15</v>
      </c>
      <c r="M31" s="177">
        <v>15</v>
      </c>
      <c r="N31" s="177">
        <v>15</v>
      </c>
      <c r="O31" s="5"/>
      <c r="P31" s="8"/>
      <c r="Q31" s="17"/>
      <c r="R31" s="8"/>
      <c r="S31" s="10"/>
      <c r="T31" s="10"/>
      <c r="U31" s="10"/>
      <c r="V31" s="10"/>
      <c r="W31" s="16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37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</row>
    <row r="32" spans="1:245" s="3" customFormat="1" ht="30" customHeight="1">
      <c r="A32" s="298"/>
      <c r="B32" s="297"/>
      <c r="C32" s="296"/>
      <c r="D32" s="305"/>
      <c r="E32" s="341"/>
      <c r="F32" s="396"/>
      <c r="G32" s="399"/>
      <c r="H32" s="387"/>
      <c r="I32" s="390"/>
      <c r="J32" s="390"/>
      <c r="K32" s="70" t="s">
        <v>204</v>
      </c>
      <c r="L32" s="177">
        <v>10</v>
      </c>
      <c r="M32" s="177">
        <v>10</v>
      </c>
      <c r="N32" s="177">
        <v>10</v>
      </c>
      <c r="O32" s="5"/>
      <c r="P32" s="8"/>
      <c r="Q32" s="17"/>
      <c r="R32" s="8"/>
      <c r="S32" s="10"/>
      <c r="T32" s="10"/>
      <c r="U32" s="10"/>
      <c r="V32" s="10"/>
      <c r="W32" s="16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37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</row>
    <row r="33" spans="1:245" s="3" customFormat="1" ht="31.5" customHeight="1">
      <c r="A33" s="298"/>
      <c r="B33" s="297"/>
      <c r="C33" s="296"/>
      <c r="D33" s="305"/>
      <c r="E33" s="341"/>
      <c r="F33" s="396"/>
      <c r="G33" s="399"/>
      <c r="H33" s="387"/>
      <c r="I33" s="390"/>
      <c r="J33" s="390"/>
      <c r="K33" s="70" t="s">
        <v>203</v>
      </c>
      <c r="L33" s="177">
        <v>3</v>
      </c>
      <c r="M33" s="177">
        <v>3</v>
      </c>
      <c r="N33" s="177">
        <v>3</v>
      </c>
      <c r="O33" s="5"/>
      <c r="P33" s="8"/>
      <c r="Q33" s="17"/>
      <c r="R33" s="8"/>
      <c r="S33" s="10"/>
      <c r="T33" s="10"/>
      <c r="U33" s="10"/>
      <c r="V33" s="10"/>
      <c r="W33" s="16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7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</row>
    <row r="34" spans="1:245" s="3" customFormat="1" ht="34.5" customHeight="1">
      <c r="A34" s="298"/>
      <c r="B34" s="297"/>
      <c r="C34" s="296"/>
      <c r="D34" s="305"/>
      <c r="E34" s="341"/>
      <c r="F34" s="396"/>
      <c r="G34" s="399"/>
      <c r="H34" s="387"/>
      <c r="I34" s="390"/>
      <c r="J34" s="390"/>
      <c r="K34" s="70" t="s">
        <v>202</v>
      </c>
      <c r="L34" s="177">
        <v>1</v>
      </c>
      <c r="M34" s="177">
        <v>1</v>
      </c>
      <c r="N34" s="177">
        <v>1</v>
      </c>
      <c r="O34" s="5"/>
      <c r="P34" s="8"/>
      <c r="Q34" s="17"/>
      <c r="R34" s="8"/>
      <c r="S34" s="10"/>
      <c r="T34" s="10"/>
      <c r="U34" s="10"/>
      <c r="V34" s="10"/>
      <c r="W34" s="16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37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</row>
    <row r="35" spans="1:245" s="3" customFormat="1" ht="31.5" customHeight="1">
      <c r="A35" s="298"/>
      <c r="B35" s="297"/>
      <c r="C35" s="296"/>
      <c r="D35" s="305"/>
      <c r="E35" s="341"/>
      <c r="F35" s="396"/>
      <c r="G35" s="399"/>
      <c r="H35" s="387"/>
      <c r="I35" s="390"/>
      <c r="J35" s="390"/>
      <c r="K35" s="70" t="s">
        <v>201</v>
      </c>
      <c r="L35" s="177">
        <v>296</v>
      </c>
      <c r="M35" s="177">
        <v>300</v>
      </c>
      <c r="N35" s="177">
        <v>300</v>
      </c>
      <c r="O35" s="5"/>
      <c r="P35" s="8"/>
      <c r="Q35" s="17"/>
      <c r="R35" s="8"/>
      <c r="S35" s="10"/>
      <c r="T35" s="10"/>
      <c r="U35" s="10"/>
      <c r="V35" s="10"/>
      <c r="W35" s="16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37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</row>
    <row r="36" spans="1:245" s="3" customFormat="1" ht="48.75" customHeight="1">
      <c r="A36" s="298"/>
      <c r="B36" s="297"/>
      <c r="C36" s="296"/>
      <c r="D36" s="305"/>
      <c r="E36" s="341"/>
      <c r="F36" s="397"/>
      <c r="G36" s="400"/>
      <c r="H36" s="388"/>
      <c r="I36" s="391"/>
      <c r="J36" s="391"/>
      <c r="K36" s="70" t="s">
        <v>200</v>
      </c>
      <c r="L36" s="177">
        <v>100</v>
      </c>
      <c r="M36" s="177">
        <v>100</v>
      </c>
      <c r="N36" s="177">
        <v>100</v>
      </c>
      <c r="O36" s="5"/>
      <c r="P36" s="8"/>
      <c r="Q36" s="17"/>
      <c r="R36" s="8"/>
      <c r="S36" s="10"/>
      <c r="T36" s="10"/>
      <c r="U36" s="10"/>
      <c r="V36" s="10"/>
      <c r="W36" s="16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37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</row>
    <row r="37" spans="1:245" s="3" customFormat="1" ht="21" customHeight="1">
      <c r="A37" s="298"/>
      <c r="B37" s="297"/>
      <c r="C37" s="296"/>
      <c r="D37" s="305"/>
      <c r="E37" s="341"/>
      <c r="F37" s="68" t="s">
        <v>210</v>
      </c>
      <c r="G37" s="69">
        <f t="shared" ref="G37:J37" si="0">SUM(G24:G36)</f>
        <v>4469</v>
      </c>
      <c r="H37" s="69">
        <f t="shared" si="0"/>
        <v>4888.2</v>
      </c>
      <c r="I37" s="69">
        <f t="shared" si="0"/>
        <v>4816.2000000000007</v>
      </c>
      <c r="J37" s="69">
        <f t="shared" si="0"/>
        <v>5142.1000000000004</v>
      </c>
      <c r="K37" s="317"/>
      <c r="L37" s="317"/>
      <c r="M37" s="317"/>
      <c r="N37" s="317"/>
      <c r="O37" s="5" t="s">
        <v>28</v>
      </c>
      <c r="P37" s="8">
        <v>335.1</v>
      </c>
      <c r="Q37" s="17">
        <v>237.9</v>
      </c>
      <c r="R37" s="5"/>
      <c r="S37" s="10"/>
      <c r="T37" s="10"/>
      <c r="U37" s="10"/>
      <c r="V37" s="10"/>
      <c r="W37" s="16"/>
      <c r="Y37" s="10">
        <v>309.2</v>
      </c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37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</row>
    <row r="38" spans="1:245" s="3" customFormat="1" ht="32.25" customHeight="1">
      <c r="A38" s="298" t="s">
        <v>15</v>
      </c>
      <c r="B38" s="297" t="s">
        <v>15</v>
      </c>
      <c r="C38" s="296" t="s">
        <v>29</v>
      </c>
      <c r="D38" s="305" t="s">
        <v>218</v>
      </c>
      <c r="E38" s="341" t="s">
        <v>154</v>
      </c>
      <c r="F38" s="480" t="s">
        <v>25</v>
      </c>
      <c r="G38" s="498">
        <v>377.5</v>
      </c>
      <c r="H38" s="500">
        <v>431.7</v>
      </c>
      <c r="I38" s="482">
        <v>452.9</v>
      </c>
      <c r="J38" s="482">
        <v>484.1</v>
      </c>
      <c r="K38" s="70" t="s">
        <v>199</v>
      </c>
      <c r="L38" s="71">
        <v>31</v>
      </c>
      <c r="M38" s="71">
        <v>31</v>
      </c>
      <c r="N38" s="71">
        <v>31</v>
      </c>
      <c r="O38" s="18" t="s">
        <v>30</v>
      </c>
      <c r="P38" s="18"/>
      <c r="Q38" s="18"/>
      <c r="S38" s="10">
        <f>Z38-V38</f>
        <v>320.20000000000005</v>
      </c>
      <c r="T38" s="10">
        <v>555</v>
      </c>
      <c r="U38" s="10">
        <v>172</v>
      </c>
      <c r="V38" s="10">
        <f>T38+U38</f>
        <v>727</v>
      </c>
      <c r="W38" s="16">
        <v>528</v>
      </c>
      <c r="X38" s="10">
        <v>163.6</v>
      </c>
      <c r="Y38" s="10">
        <v>355.6</v>
      </c>
      <c r="Z38" s="10">
        <f>W38+X38+Y38</f>
        <v>1047.2</v>
      </c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2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</row>
    <row r="39" spans="1:245" s="3" customFormat="1" ht="45.75" customHeight="1">
      <c r="A39" s="298"/>
      <c r="B39" s="297"/>
      <c r="C39" s="296"/>
      <c r="D39" s="305"/>
      <c r="E39" s="341"/>
      <c r="F39" s="480"/>
      <c r="G39" s="499"/>
      <c r="H39" s="501"/>
      <c r="I39" s="482"/>
      <c r="J39" s="482"/>
      <c r="K39" s="72" t="s">
        <v>83</v>
      </c>
      <c r="L39" s="66">
        <v>8</v>
      </c>
      <c r="M39" s="66">
        <v>8</v>
      </c>
      <c r="N39" s="66">
        <v>8</v>
      </c>
      <c r="O39"/>
      <c r="P39"/>
      <c r="Q39"/>
      <c r="S39" s="10"/>
      <c r="T39" s="10"/>
      <c r="U39" s="10"/>
      <c r="V39" s="10"/>
      <c r="W39" s="16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2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</row>
    <row r="40" spans="1:245" s="3" customFormat="1" ht="17.25" customHeight="1">
      <c r="A40" s="298"/>
      <c r="B40" s="297"/>
      <c r="C40" s="296"/>
      <c r="D40" s="305"/>
      <c r="E40" s="341"/>
      <c r="F40" s="68" t="s">
        <v>210</v>
      </c>
      <c r="G40" s="69">
        <f t="shared" ref="G40:J40" si="1">G38</f>
        <v>377.5</v>
      </c>
      <c r="H40" s="69">
        <f t="shared" si="1"/>
        <v>431.7</v>
      </c>
      <c r="I40" s="69">
        <f t="shared" si="1"/>
        <v>452.9</v>
      </c>
      <c r="J40" s="69">
        <f t="shared" si="1"/>
        <v>484.1</v>
      </c>
      <c r="K40" s="317"/>
      <c r="L40" s="317"/>
      <c r="M40" s="317"/>
      <c r="N40" s="317"/>
      <c r="O40" s="5" t="s">
        <v>31</v>
      </c>
      <c r="P40" s="19" t="e">
        <f>+#REF!+#REF!+P44</f>
        <v>#REF!</v>
      </c>
      <c r="Q40" s="19" t="e">
        <f>+#REF!+#REF!+Q44</f>
        <v>#REF!</v>
      </c>
      <c r="S40" s="10"/>
      <c r="T40" s="10"/>
      <c r="U40" s="10"/>
      <c r="V40" s="10"/>
      <c r="W40" s="16"/>
      <c r="Y40" s="10">
        <v>24.1</v>
      </c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2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</row>
    <row r="41" spans="1:245" s="3" customFormat="1" ht="27" customHeight="1">
      <c r="A41" s="298" t="s">
        <v>15</v>
      </c>
      <c r="B41" s="297" t="s">
        <v>15</v>
      </c>
      <c r="C41" s="296" t="s">
        <v>32</v>
      </c>
      <c r="D41" s="305" t="s">
        <v>219</v>
      </c>
      <c r="E41" s="341" t="s">
        <v>155</v>
      </c>
      <c r="F41" s="256" t="s">
        <v>25</v>
      </c>
      <c r="G41" s="185">
        <v>227.8</v>
      </c>
      <c r="H41" s="196">
        <v>248.5</v>
      </c>
      <c r="I41" s="190">
        <v>250.1</v>
      </c>
      <c r="J41" s="190">
        <v>267.39999999999998</v>
      </c>
      <c r="K41" s="382" t="s">
        <v>84</v>
      </c>
      <c r="L41" s="384">
        <v>10</v>
      </c>
      <c r="M41" s="384">
        <v>10</v>
      </c>
      <c r="N41" s="384">
        <v>10</v>
      </c>
      <c r="O41" s="18" t="s">
        <v>30</v>
      </c>
      <c r="P41" s="18"/>
      <c r="Q41" s="18"/>
      <c r="S41" s="10">
        <f>Z41-V41</f>
        <v>320.20000000000005</v>
      </c>
      <c r="T41" s="10">
        <v>555</v>
      </c>
      <c r="U41" s="10">
        <v>172</v>
      </c>
      <c r="V41" s="10">
        <f>T41+U41</f>
        <v>727</v>
      </c>
      <c r="W41" s="16">
        <v>528</v>
      </c>
      <c r="X41" s="10">
        <v>163.6</v>
      </c>
      <c r="Y41" s="10">
        <v>355.6</v>
      </c>
      <c r="Z41" s="10">
        <f>W41+X41+Y41</f>
        <v>1047.2</v>
      </c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2">
        <v>224.3</v>
      </c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</row>
    <row r="42" spans="1:245" s="3" customFormat="1" ht="22.5" customHeight="1">
      <c r="A42" s="298"/>
      <c r="B42" s="297"/>
      <c r="C42" s="296"/>
      <c r="D42" s="305"/>
      <c r="E42" s="341"/>
      <c r="F42" s="260" t="s">
        <v>36</v>
      </c>
      <c r="G42" s="185">
        <v>10.9</v>
      </c>
      <c r="H42" s="196"/>
      <c r="I42" s="190"/>
      <c r="J42" s="190"/>
      <c r="K42" s="383"/>
      <c r="L42" s="385"/>
      <c r="M42" s="385"/>
      <c r="N42" s="385"/>
      <c r="O42" s="18"/>
      <c r="P42" s="18"/>
      <c r="Q42" s="18"/>
      <c r="S42" s="10"/>
      <c r="T42" s="10"/>
      <c r="U42" s="10"/>
      <c r="V42" s="10"/>
      <c r="W42" s="16"/>
      <c r="X42" s="10"/>
      <c r="Y42" s="10"/>
      <c r="Z42" s="10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2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</row>
    <row r="43" spans="1:245" s="3" customFormat="1" ht="17.25" customHeight="1">
      <c r="A43" s="298"/>
      <c r="B43" s="297"/>
      <c r="C43" s="296"/>
      <c r="D43" s="305"/>
      <c r="E43" s="341"/>
      <c r="F43" s="68" t="s">
        <v>210</v>
      </c>
      <c r="G43" s="69">
        <f>G41+G42</f>
        <v>238.70000000000002</v>
      </c>
      <c r="H43" s="69">
        <f t="shared" ref="H43:J43" si="2">H41+H42</f>
        <v>248.5</v>
      </c>
      <c r="I43" s="69">
        <f t="shared" si="2"/>
        <v>250.1</v>
      </c>
      <c r="J43" s="69">
        <f t="shared" si="2"/>
        <v>267.39999999999998</v>
      </c>
      <c r="K43" s="317"/>
      <c r="L43" s="317"/>
      <c r="M43" s="317"/>
      <c r="N43" s="317"/>
      <c r="O43" s="5" t="s">
        <v>31</v>
      </c>
      <c r="P43" s="19" t="e">
        <f>+#REF!+#REF!+#REF!</f>
        <v>#REF!</v>
      </c>
      <c r="Q43" s="19" t="e">
        <f>+#REF!+#REF!+#REF!</f>
        <v>#REF!</v>
      </c>
      <c r="S43" s="10"/>
      <c r="T43" s="10"/>
      <c r="U43" s="10"/>
      <c r="V43" s="10"/>
      <c r="W43" s="16"/>
      <c r="Y43" s="10">
        <v>24.1</v>
      </c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2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</row>
    <row r="44" spans="1:245" s="3" customFormat="1" ht="46.5" customHeight="1">
      <c r="A44" s="298" t="s">
        <v>15</v>
      </c>
      <c r="B44" s="297" t="s">
        <v>15</v>
      </c>
      <c r="C44" s="296" t="s">
        <v>33</v>
      </c>
      <c r="D44" s="348" t="s">
        <v>220</v>
      </c>
      <c r="E44" s="341" t="s">
        <v>154</v>
      </c>
      <c r="F44" s="249" t="s">
        <v>97</v>
      </c>
      <c r="G44" s="73">
        <v>1</v>
      </c>
      <c r="H44" s="194">
        <v>1</v>
      </c>
      <c r="I44" s="64">
        <v>1</v>
      </c>
      <c r="J44" s="164">
        <v>1.1000000000000001</v>
      </c>
      <c r="K44" s="479"/>
      <c r="L44" s="479"/>
      <c r="M44" s="479"/>
      <c r="N44" s="479"/>
      <c r="O44" s="3" t="s">
        <v>34</v>
      </c>
      <c r="P44" s="20" t="e">
        <f>+#REF!+#REF!+#REF!+#REF!+#REF!+#REF!+#REF!+#REF!+#REF!+#REF!+#REF!+#REF!+#REF!+#REF!+#REF!+#REF!+#REF!+#REF!</f>
        <v>#REF!</v>
      </c>
      <c r="Q44" s="20" t="e">
        <f>+#REF!+#REF!+#REF!+#REF!+#REF!+#REF!+#REF!+#REF!+#REF!+#REF!+#REF!+#REF!+#REF!+#REF!+#REF!+#REF!+#REF!+#REF!</f>
        <v>#REF!</v>
      </c>
      <c r="S44" s="10">
        <f>Z44-V44</f>
        <v>-27.099999999999909</v>
      </c>
      <c r="T44" s="10">
        <v>547</v>
      </c>
      <c r="U44" s="10">
        <v>169</v>
      </c>
      <c r="V44" s="10">
        <f>T44+U44</f>
        <v>716</v>
      </c>
      <c r="W44" s="16">
        <v>504.8</v>
      </c>
      <c r="X44" s="10">
        <v>156.4</v>
      </c>
      <c r="Y44" s="10">
        <v>27.7</v>
      </c>
      <c r="Z44" s="10">
        <f>W44+X44+Y44</f>
        <v>688.90000000000009</v>
      </c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2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</row>
    <row r="45" spans="1:245" s="3" customFormat="1" ht="18.75" customHeight="1">
      <c r="A45" s="298"/>
      <c r="B45" s="297"/>
      <c r="C45" s="296"/>
      <c r="D45" s="348"/>
      <c r="E45" s="341"/>
      <c r="F45" s="74" t="s">
        <v>210</v>
      </c>
      <c r="G45" s="75">
        <f t="shared" ref="G45:J45" si="3">SUM(G44)</f>
        <v>1</v>
      </c>
      <c r="H45" s="75">
        <f t="shared" si="3"/>
        <v>1</v>
      </c>
      <c r="I45" s="75">
        <f t="shared" si="3"/>
        <v>1</v>
      </c>
      <c r="J45" s="75">
        <f t="shared" si="3"/>
        <v>1.1000000000000001</v>
      </c>
      <c r="K45" s="317"/>
      <c r="L45" s="317"/>
      <c r="M45" s="317"/>
      <c r="N45" s="317"/>
      <c r="S45" s="10"/>
      <c r="T45" s="10"/>
      <c r="U45" s="10"/>
      <c r="V45" s="10"/>
      <c r="W45" s="10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2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</row>
    <row r="46" spans="1:245" s="25" customFormat="1" ht="22.5" customHeight="1">
      <c r="A46" s="61" t="s">
        <v>15</v>
      </c>
      <c r="B46" s="62" t="s">
        <v>15</v>
      </c>
      <c r="C46" s="350" t="s">
        <v>211</v>
      </c>
      <c r="D46" s="350"/>
      <c r="E46" s="350"/>
      <c r="F46" s="350"/>
      <c r="G46" s="80">
        <f>SUM(G37+G40+G43+G45)</f>
        <v>5086.2</v>
      </c>
      <c r="H46" s="80">
        <f t="shared" ref="H46:J46" si="4">SUM(H37+H40+H43+H45)</f>
        <v>5569.4</v>
      </c>
      <c r="I46" s="80">
        <f t="shared" si="4"/>
        <v>5520.2000000000007</v>
      </c>
      <c r="J46" s="80">
        <f t="shared" si="4"/>
        <v>5894.7000000000007</v>
      </c>
      <c r="K46" s="333"/>
      <c r="L46" s="333"/>
      <c r="M46" s="333"/>
      <c r="N46" s="333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43"/>
      <c r="GE46" s="26"/>
      <c r="GF46" s="26"/>
      <c r="GG46" s="26"/>
      <c r="GH46" s="26"/>
      <c r="GI46" s="26"/>
      <c r="GJ46" s="26"/>
      <c r="GK46" s="26"/>
      <c r="GL46" s="26"/>
      <c r="GM46" s="26"/>
      <c r="GN46" s="26"/>
      <c r="GO46" s="26"/>
      <c r="GP46" s="26"/>
      <c r="GQ46" s="26"/>
      <c r="GR46" s="26"/>
      <c r="GS46" s="26"/>
      <c r="GT46" s="26"/>
      <c r="GU46" s="26"/>
      <c r="GV46" s="26"/>
      <c r="GW46" s="26"/>
      <c r="GX46" s="26"/>
      <c r="GY46" s="26"/>
      <c r="GZ46" s="26"/>
      <c r="HA46" s="26"/>
      <c r="HB46" s="26"/>
      <c r="HC46" s="26"/>
      <c r="HD46" s="26"/>
      <c r="HE46" s="26"/>
      <c r="HF46" s="26"/>
      <c r="HG46" s="26"/>
      <c r="HH46" s="26"/>
      <c r="HI46" s="26"/>
      <c r="HJ46" s="26"/>
      <c r="HK46" s="26"/>
      <c r="HL46" s="26"/>
      <c r="HM46" s="26"/>
      <c r="HN46" s="26"/>
      <c r="HO46" s="26"/>
      <c r="HP46" s="26"/>
      <c r="HQ46" s="26"/>
      <c r="HR46" s="26"/>
      <c r="HS46" s="26"/>
      <c r="HT46" s="26"/>
      <c r="HU46" s="26"/>
      <c r="HV46" s="26"/>
      <c r="HW46" s="26"/>
      <c r="HX46" s="26"/>
      <c r="HY46" s="26"/>
      <c r="HZ46" s="26"/>
      <c r="IA46" s="26"/>
      <c r="IB46" s="26"/>
      <c r="IC46" s="26"/>
      <c r="ID46" s="26"/>
      <c r="IE46" s="26"/>
      <c r="IF46" s="26"/>
      <c r="IG46" s="26"/>
      <c r="IH46" s="26"/>
      <c r="II46" s="26"/>
      <c r="IJ46" s="26"/>
      <c r="IK46" s="26"/>
    </row>
    <row r="47" spans="1:245" s="3" customFormat="1" ht="21" customHeight="1">
      <c r="A47" s="61" t="s">
        <v>15</v>
      </c>
      <c r="B47" s="62" t="s">
        <v>29</v>
      </c>
      <c r="C47" s="358" t="s">
        <v>35</v>
      </c>
      <c r="D47" s="359"/>
      <c r="E47" s="359"/>
      <c r="F47" s="359"/>
      <c r="G47" s="359"/>
      <c r="H47" s="359"/>
      <c r="I47" s="359"/>
      <c r="J47" s="359"/>
      <c r="K47" s="359"/>
      <c r="L47" s="359"/>
      <c r="M47" s="359"/>
      <c r="N47" s="360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2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</row>
    <row r="48" spans="1:245" s="3" customFormat="1" ht="30.75" customHeight="1">
      <c r="A48" s="298" t="s">
        <v>15</v>
      </c>
      <c r="B48" s="297" t="s">
        <v>29</v>
      </c>
      <c r="C48" s="296" t="s">
        <v>15</v>
      </c>
      <c r="D48" s="357" t="s">
        <v>184</v>
      </c>
      <c r="E48" s="310" t="s">
        <v>47</v>
      </c>
      <c r="F48" s="259" t="s">
        <v>149</v>
      </c>
      <c r="G48" s="77">
        <v>15.1</v>
      </c>
      <c r="H48" s="206">
        <v>14.1</v>
      </c>
      <c r="I48" s="190">
        <v>14.7</v>
      </c>
      <c r="J48" s="190">
        <v>15.7</v>
      </c>
      <c r="K48" s="342"/>
      <c r="L48" s="342"/>
      <c r="M48" s="342"/>
      <c r="N48" s="342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2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</row>
    <row r="49" spans="1:245" s="3" customFormat="1" ht="17.25" customHeight="1">
      <c r="A49" s="298"/>
      <c r="B49" s="297"/>
      <c r="C49" s="296"/>
      <c r="D49" s="357"/>
      <c r="E49" s="310"/>
      <c r="F49" s="68" t="s">
        <v>210</v>
      </c>
      <c r="G49" s="69">
        <f t="shared" ref="G49:J49" si="5">SUM(G48)</f>
        <v>15.1</v>
      </c>
      <c r="H49" s="229">
        <f t="shared" si="5"/>
        <v>14.1</v>
      </c>
      <c r="I49" s="69">
        <f t="shared" si="5"/>
        <v>14.7</v>
      </c>
      <c r="J49" s="69">
        <f t="shared" si="5"/>
        <v>15.7</v>
      </c>
      <c r="K49" s="361"/>
      <c r="L49" s="361"/>
      <c r="M49" s="361"/>
      <c r="N49" s="361"/>
      <c r="Q49" s="21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2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</row>
    <row r="50" spans="1:245" s="3" customFormat="1" ht="30" customHeight="1">
      <c r="A50" s="298" t="s">
        <v>15</v>
      </c>
      <c r="B50" s="297" t="s">
        <v>29</v>
      </c>
      <c r="C50" s="296" t="s">
        <v>29</v>
      </c>
      <c r="D50" s="357" t="s">
        <v>221</v>
      </c>
      <c r="E50" s="310" t="s">
        <v>47</v>
      </c>
      <c r="F50" s="259" t="s">
        <v>149</v>
      </c>
      <c r="G50" s="77">
        <v>0.5</v>
      </c>
      <c r="H50" s="206">
        <v>0.5</v>
      </c>
      <c r="I50" s="190">
        <v>0.7</v>
      </c>
      <c r="J50" s="190">
        <v>0.8</v>
      </c>
      <c r="K50" s="324"/>
      <c r="L50" s="324"/>
      <c r="M50" s="324"/>
      <c r="N50" s="324"/>
      <c r="Q50" s="21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2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</row>
    <row r="51" spans="1:245" s="3" customFormat="1" ht="15.75" customHeight="1">
      <c r="A51" s="298"/>
      <c r="B51" s="297"/>
      <c r="C51" s="296"/>
      <c r="D51" s="357"/>
      <c r="E51" s="310"/>
      <c r="F51" s="68" t="s">
        <v>210</v>
      </c>
      <c r="G51" s="69">
        <f t="shared" ref="G51:J51" si="6">SUM(G50)</f>
        <v>0.5</v>
      </c>
      <c r="H51" s="229">
        <f t="shared" si="6"/>
        <v>0.5</v>
      </c>
      <c r="I51" s="69">
        <f t="shared" si="6"/>
        <v>0.7</v>
      </c>
      <c r="J51" s="69">
        <f t="shared" si="6"/>
        <v>0.8</v>
      </c>
      <c r="K51" s="325"/>
      <c r="L51" s="325"/>
      <c r="M51" s="325"/>
      <c r="N51" s="325"/>
      <c r="Q51" s="21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2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</row>
    <row r="52" spans="1:245" s="3" customFormat="1" ht="39" customHeight="1">
      <c r="A52" s="298" t="s">
        <v>15</v>
      </c>
      <c r="B52" s="297" t="s">
        <v>29</v>
      </c>
      <c r="C52" s="296" t="s">
        <v>32</v>
      </c>
      <c r="D52" s="357" t="s">
        <v>222</v>
      </c>
      <c r="E52" s="310" t="s">
        <v>48</v>
      </c>
      <c r="F52" s="259" t="s">
        <v>149</v>
      </c>
      <c r="G52" s="63">
        <v>30.8</v>
      </c>
      <c r="H52" s="231">
        <v>29</v>
      </c>
      <c r="I52" s="190">
        <v>30</v>
      </c>
      <c r="J52" s="190">
        <v>32.1</v>
      </c>
      <c r="K52" s="305"/>
      <c r="L52" s="305"/>
      <c r="M52" s="305"/>
      <c r="N52" s="305"/>
      <c r="O52" s="22">
        <v>71.5</v>
      </c>
      <c r="Q52" s="21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2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</row>
    <row r="53" spans="1:245" s="3" customFormat="1" ht="18" customHeight="1">
      <c r="A53" s="298"/>
      <c r="B53" s="297"/>
      <c r="C53" s="296"/>
      <c r="D53" s="357"/>
      <c r="E53" s="310"/>
      <c r="F53" s="68" t="s">
        <v>210</v>
      </c>
      <c r="G53" s="69">
        <f t="shared" ref="G53:J53" si="7">SUM(G52)</f>
        <v>30.8</v>
      </c>
      <c r="H53" s="189">
        <f t="shared" si="7"/>
        <v>29</v>
      </c>
      <c r="I53" s="69">
        <f t="shared" si="7"/>
        <v>30</v>
      </c>
      <c r="J53" s="69">
        <f t="shared" si="7"/>
        <v>32.1</v>
      </c>
      <c r="K53" s="325"/>
      <c r="L53" s="325"/>
      <c r="M53" s="325"/>
      <c r="N53" s="325"/>
      <c r="Q53" s="21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2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</row>
    <row r="54" spans="1:245" s="3" customFormat="1" ht="36.75" customHeight="1">
      <c r="A54" s="298" t="s">
        <v>15</v>
      </c>
      <c r="B54" s="297" t="s">
        <v>29</v>
      </c>
      <c r="C54" s="296" t="s">
        <v>37</v>
      </c>
      <c r="D54" s="305" t="s">
        <v>183</v>
      </c>
      <c r="E54" s="346" t="s">
        <v>32</v>
      </c>
      <c r="F54" s="259" t="s">
        <v>149</v>
      </c>
      <c r="G54" s="82"/>
      <c r="H54" s="198">
        <v>0.8</v>
      </c>
      <c r="I54" s="77">
        <v>0.8</v>
      </c>
      <c r="J54" s="77">
        <v>0.9</v>
      </c>
      <c r="K54" s="324"/>
      <c r="L54" s="324"/>
      <c r="M54" s="324"/>
      <c r="N54" s="324"/>
      <c r="Q54" s="21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2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</row>
    <row r="55" spans="1:245" s="3" customFormat="1" ht="18" customHeight="1">
      <c r="A55" s="298"/>
      <c r="B55" s="297"/>
      <c r="C55" s="296"/>
      <c r="D55" s="305"/>
      <c r="E55" s="346"/>
      <c r="F55" s="68" t="s">
        <v>210</v>
      </c>
      <c r="G55" s="79">
        <f t="shared" ref="G55:J55" si="8">SUM(G54)</f>
        <v>0</v>
      </c>
      <c r="H55" s="116">
        <f t="shared" si="8"/>
        <v>0.8</v>
      </c>
      <c r="I55" s="79">
        <f t="shared" si="8"/>
        <v>0.8</v>
      </c>
      <c r="J55" s="79">
        <f t="shared" si="8"/>
        <v>0.9</v>
      </c>
      <c r="K55" s="325"/>
      <c r="L55" s="325"/>
      <c r="M55" s="325"/>
      <c r="N55" s="325"/>
      <c r="Q55" s="21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2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</row>
    <row r="56" spans="1:245" s="3" customFormat="1" ht="39" customHeight="1">
      <c r="A56" s="298" t="s">
        <v>15</v>
      </c>
      <c r="B56" s="297" t="s">
        <v>29</v>
      </c>
      <c r="C56" s="296" t="s">
        <v>38</v>
      </c>
      <c r="D56" s="305" t="s">
        <v>182</v>
      </c>
      <c r="E56" s="310" t="s">
        <v>42</v>
      </c>
      <c r="F56" s="259" t="s">
        <v>149</v>
      </c>
      <c r="G56" s="84">
        <v>60.9</v>
      </c>
      <c r="H56" s="207">
        <v>56.2</v>
      </c>
      <c r="I56" s="77">
        <v>58.1</v>
      </c>
      <c r="J56" s="77">
        <v>62.1</v>
      </c>
      <c r="K56" s="342"/>
      <c r="L56" s="342"/>
      <c r="M56" s="342"/>
      <c r="N56" s="342"/>
      <c r="O56" s="22">
        <v>180</v>
      </c>
      <c r="P56" s="23">
        <v>137.4</v>
      </c>
      <c r="Q56" s="21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2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</row>
    <row r="57" spans="1:245" s="3" customFormat="1" ht="18" customHeight="1">
      <c r="A57" s="298"/>
      <c r="B57" s="297"/>
      <c r="C57" s="296"/>
      <c r="D57" s="305"/>
      <c r="E57" s="310"/>
      <c r="F57" s="85" t="s">
        <v>210</v>
      </c>
      <c r="G57" s="79">
        <f t="shared" ref="G57:J57" si="9">SUM(G56)</f>
        <v>60.9</v>
      </c>
      <c r="H57" s="79">
        <f t="shared" si="9"/>
        <v>56.2</v>
      </c>
      <c r="I57" s="79">
        <f t="shared" si="9"/>
        <v>58.1</v>
      </c>
      <c r="J57" s="79">
        <f t="shared" si="9"/>
        <v>62.1</v>
      </c>
      <c r="K57" s="325"/>
      <c r="L57" s="325"/>
      <c r="M57" s="325"/>
      <c r="N57" s="325"/>
      <c r="Q57" s="21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2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</row>
    <row r="58" spans="1:245" s="3" customFormat="1" ht="37.5" customHeight="1">
      <c r="A58" s="298" t="s">
        <v>15</v>
      </c>
      <c r="B58" s="297" t="s">
        <v>29</v>
      </c>
      <c r="C58" s="296" t="s">
        <v>39</v>
      </c>
      <c r="D58" s="305" t="s">
        <v>223</v>
      </c>
      <c r="E58" s="346" t="s">
        <v>47</v>
      </c>
      <c r="F58" s="259" t="s">
        <v>149</v>
      </c>
      <c r="G58" s="77">
        <v>1.8</v>
      </c>
      <c r="H58" s="197">
        <v>1.7</v>
      </c>
      <c r="I58" s="77">
        <v>1.8</v>
      </c>
      <c r="J58" s="77">
        <v>1.9</v>
      </c>
      <c r="K58" s="343"/>
      <c r="L58" s="343"/>
      <c r="M58" s="343"/>
      <c r="N58" s="343"/>
      <c r="Q58" s="21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2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</row>
    <row r="59" spans="1:245" s="3" customFormat="1" ht="17.25" customHeight="1">
      <c r="A59" s="298"/>
      <c r="B59" s="297"/>
      <c r="C59" s="296"/>
      <c r="D59" s="305"/>
      <c r="E59" s="346"/>
      <c r="F59" s="85" t="s">
        <v>210</v>
      </c>
      <c r="G59" s="79">
        <f t="shared" ref="G59:J59" si="10">SUM(G58)</f>
        <v>1.8</v>
      </c>
      <c r="H59" s="79">
        <f t="shared" si="10"/>
        <v>1.7</v>
      </c>
      <c r="I59" s="79">
        <f t="shared" si="10"/>
        <v>1.8</v>
      </c>
      <c r="J59" s="79">
        <f t="shared" si="10"/>
        <v>1.9</v>
      </c>
      <c r="K59" s="325"/>
      <c r="L59" s="325"/>
      <c r="M59" s="325"/>
      <c r="N59" s="325"/>
      <c r="Q59" s="21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2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</row>
    <row r="60" spans="1:245" s="3" customFormat="1" ht="38.25" customHeight="1">
      <c r="A60" s="298" t="s">
        <v>15</v>
      </c>
      <c r="B60" s="297" t="s">
        <v>29</v>
      </c>
      <c r="C60" s="296" t="s">
        <v>33</v>
      </c>
      <c r="D60" s="305" t="s">
        <v>224</v>
      </c>
      <c r="E60" s="310" t="s">
        <v>45</v>
      </c>
      <c r="F60" s="81" t="s">
        <v>149</v>
      </c>
      <c r="G60" s="86">
        <v>12.8</v>
      </c>
      <c r="H60" s="201">
        <v>13</v>
      </c>
      <c r="I60" s="199">
        <v>14.8</v>
      </c>
      <c r="J60" s="199">
        <v>15.8</v>
      </c>
      <c r="K60" s="342"/>
      <c r="L60" s="342"/>
      <c r="M60" s="342"/>
      <c r="N60" s="342"/>
      <c r="Q60" s="21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2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</row>
    <row r="61" spans="1:245" s="3" customFormat="1" ht="17.25" customHeight="1">
      <c r="A61" s="298"/>
      <c r="B61" s="297"/>
      <c r="C61" s="296"/>
      <c r="D61" s="305"/>
      <c r="E61" s="310"/>
      <c r="F61" s="68" t="s">
        <v>210</v>
      </c>
      <c r="G61" s="79">
        <f t="shared" ref="G61:J61" si="11">SUM(G60)</f>
        <v>12.8</v>
      </c>
      <c r="H61" s="79">
        <f t="shared" si="11"/>
        <v>13</v>
      </c>
      <c r="I61" s="79">
        <f t="shared" si="11"/>
        <v>14.8</v>
      </c>
      <c r="J61" s="79">
        <f t="shared" si="11"/>
        <v>15.8</v>
      </c>
      <c r="K61" s="325"/>
      <c r="L61" s="325"/>
      <c r="M61" s="325"/>
      <c r="N61" s="325"/>
      <c r="Q61" s="21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2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</row>
    <row r="62" spans="1:245" s="3" customFormat="1" ht="33.75" customHeight="1">
      <c r="A62" s="298" t="s">
        <v>15</v>
      </c>
      <c r="B62" s="297" t="s">
        <v>29</v>
      </c>
      <c r="C62" s="296" t="s">
        <v>40</v>
      </c>
      <c r="D62" s="305" t="s">
        <v>225</v>
      </c>
      <c r="E62" s="310" t="s">
        <v>77</v>
      </c>
      <c r="F62" s="259" t="s">
        <v>149</v>
      </c>
      <c r="G62" s="84">
        <v>234.6</v>
      </c>
      <c r="H62" s="200">
        <v>139.80000000000001</v>
      </c>
      <c r="I62" s="77">
        <v>229.8</v>
      </c>
      <c r="J62" s="77">
        <v>245.6</v>
      </c>
      <c r="K62" s="343"/>
      <c r="L62" s="343"/>
      <c r="M62" s="343"/>
      <c r="N62" s="343"/>
      <c r="Q62" s="21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2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</row>
    <row r="63" spans="1:245" s="3" customFormat="1" ht="16.5" customHeight="1">
      <c r="A63" s="298"/>
      <c r="B63" s="297"/>
      <c r="C63" s="296"/>
      <c r="D63" s="305"/>
      <c r="E63" s="310"/>
      <c r="F63" s="68" t="s">
        <v>210</v>
      </c>
      <c r="G63" s="79">
        <f t="shared" ref="G63:J63" si="12">SUM(G62)</f>
        <v>234.6</v>
      </c>
      <c r="H63" s="79">
        <f t="shared" si="12"/>
        <v>139.80000000000001</v>
      </c>
      <c r="I63" s="79">
        <f t="shared" si="12"/>
        <v>229.8</v>
      </c>
      <c r="J63" s="79">
        <f t="shared" si="12"/>
        <v>245.6</v>
      </c>
      <c r="K63" s="325"/>
      <c r="L63" s="325"/>
      <c r="M63" s="325"/>
      <c r="N63" s="325"/>
      <c r="Q63" s="21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2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</row>
    <row r="64" spans="1:245" s="3" customFormat="1" ht="38.25" customHeight="1">
      <c r="A64" s="298" t="s">
        <v>15</v>
      </c>
      <c r="B64" s="297" t="s">
        <v>29</v>
      </c>
      <c r="C64" s="296" t="s">
        <v>41</v>
      </c>
      <c r="D64" s="305" t="s">
        <v>226</v>
      </c>
      <c r="E64" s="310" t="s">
        <v>45</v>
      </c>
      <c r="F64" s="259" t="s">
        <v>149</v>
      </c>
      <c r="G64" s="77">
        <v>16.2</v>
      </c>
      <c r="H64" s="197">
        <v>16.399999999999999</v>
      </c>
      <c r="I64" s="77">
        <v>18.3</v>
      </c>
      <c r="J64" s="77">
        <v>19.5</v>
      </c>
      <c r="K64" s="343"/>
      <c r="L64" s="343"/>
      <c r="M64" s="343"/>
      <c r="N64" s="343"/>
      <c r="Q64" s="21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2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</row>
    <row r="65" spans="1:245" s="3" customFormat="1" ht="14.25" customHeight="1">
      <c r="A65" s="298"/>
      <c r="B65" s="297"/>
      <c r="C65" s="296"/>
      <c r="D65" s="305"/>
      <c r="E65" s="310"/>
      <c r="F65" s="68" t="s">
        <v>210</v>
      </c>
      <c r="G65" s="79">
        <f t="shared" ref="G65:J65" si="13">SUM(G64)</f>
        <v>16.2</v>
      </c>
      <c r="H65" s="79">
        <f t="shared" si="13"/>
        <v>16.399999999999999</v>
      </c>
      <c r="I65" s="79">
        <f t="shared" si="13"/>
        <v>18.3</v>
      </c>
      <c r="J65" s="79">
        <f t="shared" si="13"/>
        <v>19.5</v>
      </c>
      <c r="K65" s="325"/>
      <c r="L65" s="325"/>
      <c r="M65" s="325"/>
      <c r="N65" s="325"/>
      <c r="Q65" s="21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2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</row>
    <row r="66" spans="1:245" s="3" customFormat="1" ht="33" customHeight="1">
      <c r="A66" s="298" t="s">
        <v>15</v>
      </c>
      <c r="B66" s="297" t="s">
        <v>29</v>
      </c>
      <c r="C66" s="296" t="s">
        <v>42</v>
      </c>
      <c r="D66" s="305" t="s">
        <v>181</v>
      </c>
      <c r="E66" s="310" t="s">
        <v>47</v>
      </c>
      <c r="F66" s="259" t="s">
        <v>149</v>
      </c>
      <c r="G66" s="77">
        <v>69.599999999999994</v>
      </c>
      <c r="H66" s="197">
        <v>71.8</v>
      </c>
      <c r="I66" s="77">
        <v>151.1</v>
      </c>
      <c r="J66" s="77">
        <v>161.5</v>
      </c>
      <c r="K66" s="324"/>
      <c r="L66" s="324"/>
      <c r="M66" s="324"/>
      <c r="N66" s="324"/>
      <c r="Q66" s="21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2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</row>
    <row r="67" spans="1:245" s="3" customFormat="1" ht="26.45" customHeight="1">
      <c r="A67" s="298"/>
      <c r="B67" s="297"/>
      <c r="C67" s="296"/>
      <c r="D67" s="305"/>
      <c r="E67" s="310"/>
      <c r="F67" s="68" t="s">
        <v>210</v>
      </c>
      <c r="G67" s="79">
        <f t="shared" ref="G67:J67" si="14">SUM(G66)</f>
        <v>69.599999999999994</v>
      </c>
      <c r="H67" s="79">
        <f t="shared" si="14"/>
        <v>71.8</v>
      </c>
      <c r="I67" s="79">
        <f t="shared" si="14"/>
        <v>151.1</v>
      </c>
      <c r="J67" s="79">
        <f t="shared" si="14"/>
        <v>161.5</v>
      </c>
      <c r="K67" s="325"/>
      <c r="L67" s="325"/>
      <c r="M67" s="325"/>
      <c r="N67" s="325"/>
      <c r="Q67" s="21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2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</row>
    <row r="68" spans="1:245" s="3" customFormat="1" ht="32.25" customHeight="1">
      <c r="A68" s="298" t="s">
        <v>15</v>
      </c>
      <c r="B68" s="297" t="s">
        <v>29</v>
      </c>
      <c r="C68" s="296" t="s">
        <v>43</v>
      </c>
      <c r="D68" s="305" t="s">
        <v>180</v>
      </c>
      <c r="E68" s="346" t="s">
        <v>50</v>
      </c>
      <c r="F68" s="259" t="s">
        <v>149</v>
      </c>
      <c r="G68" s="77">
        <v>19.899999999999999</v>
      </c>
      <c r="H68" s="197">
        <v>15.7</v>
      </c>
      <c r="I68" s="77">
        <v>17.5</v>
      </c>
      <c r="J68" s="77">
        <v>18.7</v>
      </c>
      <c r="K68" s="324"/>
      <c r="L68" s="324"/>
      <c r="M68" s="324"/>
      <c r="N68" s="324"/>
      <c r="Q68" s="21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2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</row>
    <row r="69" spans="1:245" s="3" customFormat="1" ht="18.75" customHeight="1">
      <c r="A69" s="298"/>
      <c r="B69" s="297"/>
      <c r="C69" s="296"/>
      <c r="D69" s="305"/>
      <c r="E69" s="346"/>
      <c r="F69" s="68" t="s">
        <v>210</v>
      </c>
      <c r="G69" s="79">
        <f t="shared" ref="G69:J69" si="15">SUM(G68)</f>
        <v>19.899999999999999</v>
      </c>
      <c r="H69" s="79">
        <f t="shared" si="15"/>
        <v>15.7</v>
      </c>
      <c r="I69" s="79">
        <f t="shared" si="15"/>
        <v>17.5</v>
      </c>
      <c r="J69" s="79">
        <f t="shared" si="15"/>
        <v>18.7</v>
      </c>
      <c r="K69" s="325"/>
      <c r="L69" s="325"/>
      <c r="M69" s="325"/>
      <c r="N69" s="325"/>
      <c r="Q69" s="21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2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</row>
    <row r="70" spans="1:245" s="3" customFormat="1" ht="32.25" customHeight="1">
      <c r="A70" s="298" t="s">
        <v>15</v>
      </c>
      <c r="B70" s="297" t="s">
        <v>29</v>
      </c>
      <c r="C70" s="296" t="s">
        <v>44</v>
      </c>
      <c r="D70" s="305" t="s">
        <v>179</v>
      </c>
      <c r="E70" s="310" t="s">
        <v>50</v>
      </c>
      <c r="F70" s="259" t="s">
        <v>149</v>
      </c>
      <c r="G70" s="187">
        <v>33.4</v>
      </c>
      <c r="H70" s="202">
        <v>34</v>
      </c>
      <c r="I70" s="77">
        <v>46.9</v>
      </c>
      <c r="J70" s="77">
        <v>50.1</v>
      </c>
      <c r="K70" s="324"/>
      <c r="L70" s="324"/>
      <c r="M70" s="324"/>
      <c r="N70" s="324"/>
      <c r="Q70" s="21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2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</row>
    <row r="71" spans="1:245" s="3" customFormat="1" ht="18.75" customHeight="1">
      <c r="A71" s="298"/>
      <c r="B71" s="297"/>
      <c r="C71" s="296"/>
      <c r="D71" s="305"/>
      <c r="E71" s="310"/>
      <c r="F71" s="68" t="s">
        <v>210</v>
      </c>
      <c r="G71" s="79">
        <f t="shared" ref="G71:J71" si="16">SUM(G70)</f>
        <v>33.4</v>
      </c>
      <c r="H71" s="79">
        <f t="shared" si="16"/>
        <v>34</v>
      </c>
      <c r="I71" s="79">
        <f t="shared" si="16"/>
        <v>46.9</v>
      </c>
      <c r="J71" s="79">
        <f t="shared" si="16"/>
        <v>50.1</v>
      </c>
      <c r="K71" s="325"/>
      <c r="L71" s="325"/>
      <c r="M71" s="325"/>
      <c r="N71" s="325"/>
      <c r="Q71" s="21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2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</row>
    <row r="72" spans="1:245" s="3" customFormat="1" ht="33" customHeight="1">
      <c r="A72" s="298" t="s">
        <v>15</v>
      </c>
      <c r="B72" s="297" t="s">
        <v>29</v>
      </c>
      <c r="C72" s="296" t="s">
        <v>45</v>
      </c>
      <c r="D72" s="305" t="s">
        <v>178</v>
      </c>
      <c r="E72" s="346" t="s">
        <v>33</v>
      </c>
      <c r="F72" s="259" t="s">
        <v>149</v>
      </c>
      <c r="G72" s="77">
        <v>6.9</v>
      </c>
      <c r="H72" s="197">
        <v>7.3</v>
      </c>
      <c r="I72" s="77">
        <v>5.9</v>
      </c>
      <c r="J72" s="77">
        <v>6.3</v>
      </c>
      <c r="K72" s="324"/>
      <c r="L72" s="324"/>
      <c r="M72" s="324"/>
      <c r="N72" s="324"/>
      <c r="Q72" s="21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2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</row>
    <row r="73" spans="1:245" s="3" customFormat="1" ht="15" customHeight="1">
      <c r="A73" s="298"/>
      <c r="B73" s="297"/>
      <c r="C73" s="296"/>
      <c r="D73" s="305"/>
      <c r="E73" s="346"/>
      <c r="F73" s="68" t="s">
        <v>210</v>
      </c>
      <c r="G73" s="79">
        <f t="shared" ref="G73:J73" si="17">SUM(G72)</f>
        <v>6.9</v>
      </c>
      <c r="H73" s="79">
        <f t="shared" si="17"/>
        <v>7.3</v>
      </c>
      <c r="I73" s="79">
        <f t="shared" si="17"/>
        <v>5.9</v>
      </c>
      <c r="J73" s="79">
        <f t="shared" si="17"/>
        <v>6.3</v>
      </c>
      <c r="K73" s="325"/>
      <c r="L73" s="325"/>
      <c r="M73" s="325"/>
      <c r="N73" s="325"/>
      <c r="Q73" s="21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2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</row>
    <row r="74" spans="1:245" s="3" customFormat="1" ht="33" customHeight="1">
      <c r="A74" s="298" t="s">
        <v>15</v>
      </c>
      <c r="B74" s="297" t="s">
        <v>29</v>
      </c>
      <c r="C74" s="296" t="s">
        <v>46</v>
      </c>
      <c r="D74" s="305" t="s">
        <v>227</v>
      </c>
      <c r="E74" s="310" t="s">
        <v>40</v>
      </c>
      <c r="F74" s="259" t="s">
        <v>149</v>
      </c>
      <c r="G74" s="77">
        <v>3.3</v>
      </c>
      <c r="H74" s="197">
        <v>4.2</v>
      </c>
      <c r="I74" s="77">
        <v>6.5</v>
      </c>
      <c r="J74" s="77">
        <v>7</v>
      </c>
      <c r="K74" s="324"/>
      <c r="L74" s="324"/>
      <c r="M74" s="324"/>
      <c r="N74" s="324"/>
      <c r="O74" s="24">
        <v>47.9</v>
      </c>
      <c r="Q74" s="21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2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</row>
    <row r="75" spans="1:245" s="3" customFormat="1" ht="15" customHeight="1">
      <c r="A75" s="298"/>
      <c r="B75" s="297"/>
      <c r="C75" s="296"/>
      <c r="D75" s="305"/>
      <c r="E75" s="310"/>
      <c r="F75" s="68" t="s">
        <v>210</v>
      </c>
      <c r="G75" s="69">
        <f t="shared" ref="G75:J75" si="18">SUM(G74)</f>
        <v>3.3</v>
      </c>
      <c r="H75" s="69">
        <f t="shared" si="18"/>
        <v>4.2</v>
      </c>
      <c r="I75" s="69">
        <f t="shared" si="18"/>
        <v>6.5</v>
      </c>
      <c r="J75" s="69">
        <f t="shared" si="18"/>
        <v>7</v>
      </c>
      <c r="K75" s="325"/>
      <c r="L75" s="325"/>
      <c r="M75" s="325"/>
      <c r="N75" s="325"/>
      <c r="Q75" s="21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2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</row>
    <row r="76" spans="1:245" s="3" customFormat="1" ht="32.25" customHeight="1">
      <c r="A76" s="298" t="s">
        <v>15</v>
      </c>
      <c r="B76" s="297" t="s">
        <v>29</v>
      </c>
      <c r="C76" s="296" t="s">
        <v>47</v>
      </c>
      <c r="D76" s="305" t="s">
        <v>173</v>
      </c>
      <c r="E76" s="310" t="s">
        <v>41</v>
      </c>
      <c r="F76" s="259" t="s">
        <v>149</v>
      </c>
      <c r="G76" s="77">
        <v>12.1</v>
      </c>
      <c r="H76" s="197">
        <v>16</v>
      </c>
      <c r="I76" s="77">
        <v>17</v>
      </c>
      <c r="J76" s="77">
        <v>18.2</v>
      </c>
      <c r="K76" s="324"/>
      <c r="L76" s="324"/>
      <c r="M76" s="324"/>
      <c r="N76" s="324"/>
      <c r="Q76" s="21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2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</row>
    <row r="77" spans="1:245" s="3" customFormat="1" ht="15.75" customHeight="1">
      <c r="A77" s="298"/>
      <c r="B77" s="297"/>
      <c r="C77" s="296"/>
      <c r="D77" s="305"/>
      <c r="E77" s="310"/>
      <c r="F77" s="68" t="s">
        <v>210</v>
      </c>
      <c r="G77" s="79">
        <f t="shared" ref="G77:J77" si="19">SUM(G76)</f>
        <v>12.1</v>
      </c>
      <c r="H77" s="79">
        <f t="shared" si="19"/>
        <v>16</v>
      </c>
      <c r="I77" s="79">
        <f t="shared" si="19"/>
        <v>17</v>
      </c>
      <c r="J77" s="79">
        <f t="shared" si="19"/>
        <v>18.2</v>
      </c>
      <c r="K77" s="325"/>
      <c r="L77" s="325"/>
      <c r="M77" s="325"/>
      <c r="N77" s="325"/>
      <c r="Q77" s="2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2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</row>
    <row r="78" spans="1:245" s="3" customFormat="1" ht="32.25" customHeight="1">
      <c r="A78" s="298" t="s">
        <v>15</v>
      </c>
      <c r="B78" s="297" t="s">
        <v>29</v>
      </c>
      <c r="C78" s="296" t="s">
        <v>48</v>
      </c>
      <c r="D78" s="305" t="s">
        <v>174</v>
      </c>
      <c r="E78" s="310" t="s">
        <v>41</v>
      </c>
      <c r="F78" s="259" t="s">
        <v>149</v>
      </c>
      <c r="G78" s="73">
        <v>0.1</v>
      </c>
      <c r="H78" s="194">
        <v>0.1</v>
      </c>
      <c r="I78" s="83"/>
      <c r="J78" s="83"/>
      <c r="K78" s="324"/>
      <c r="L78" s="324"/>
      <c r="M78" s="324"/>
      <c r="N78" s="324"/>
      <c r="Q78" s="21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2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</row>
    <row r="79" spans="1:245" s="3" customFormat="1" ht="16.5" customHeight="1">
      <c r="A79" s="298"/>
      <c r="B79" s="297"/>
      <c r="C79" s="296"/>
      <c r="D79" s="305"/>
      <c r="E79" s="310"/>
      <c r="F79" s="68" t="s">
        <v>210</v>
      </c>
      <c r="G79" s="79">
        <f t="shared" ref="G79:J79" si="20">SUM(G78)</f>
        <v>0.1</v>
      </c>
      <c r="H79" s="79">
        <f t="shared" si="20"/>
        <v>0.1</v>
      </c>
      <c r="I79" s="79">
        <f t="shared" si="20"/>
        <v>0</v>
      </c>
      <c r="J79" s="79">
        <f t="shared" si="20"/>
        <v>0</v>
      </c>
      <c r="K79" s="325"/>
      <c r="L79" s="325"/>
      <c r="M79" s="325"/>
      <c r="N79" s="325"/>
      <c r="Q79" s="21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2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</row>
    <row r="80" spans="1:245" s="3" customFormat="1" ht="34.5" customHeight="1">
      <c r="A80" s="298" t="s">
        <v>15</v>
      </c>
      <c r="B80" s="297" t="s">
        <v>29</v>
      </c>
      <c r="C80" s="296" t="s">
        <v>49</v>
      </c>
      <c r="D80" s="305" t="s">
        <v>175</v>
      </c>
      <c r="E80" s="310" t="s">
        <v>40</v>
      </c>
      <c r="F80" s="259" t="s">
        <v>149</v>
      </c>
      <c r="G80" s="87">
        <v>15.1</v>
      </c>
      <c r="H80" s="183">
        <v>16</v>
      </c>
      <c r="I80" s="87">
        <v>17.899999999999999</v>
      </c>
      <c r="J80" s="87">
        <v>19.2</v>
      </c>
      <c r="K80" s="324"/>
      <c r="L80" s="324"/>
      <c r="M80" s="324"/>
      <c r="N80" s="324"/>
      <c r="Q80" s="21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2"/>
      <c r="AN80" s="264"/>
      <c r="AO80" s="265"/>
      <c r="AP80" s="265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</row>
    <row r="81" spans="1:245" s="3" customFormat="1" ht="22.5" customHeight="1">
      <c r="A81" s="298"/>
      <c r="B81" s="297"/>
      <c r="C81" s="296"/>
      <c r="D81" s="305"/>
      <c r="E81" s="310"/>
      <c r="F81" s="74" t="s">
        <v>210</v>
      </c>
      <c r="G81" s="88">
        <f t="shared" ref="G81:J81" si="21">SUM(G80)</f>
        <v>15.1</v>
      </c>
      <c r="H81" s="75">
        <f t="shared" si="21"/>
        <v>16</v>
      </c>
      <c r="I81" s="88">
        <f t="shared" si="21"/>
        <v>17.899999999999999</v>
      </c>
      <c r="J81" s="88">
        <f t="shared" si="21"/>
        <v>19.2</v>
      </c>
      <c r="K81" s="325"/>
      <c r="L81" s="325"/>
      <c r="M81" s="325"/>
      <c r="N81" s="325"/>
      <c r="Q81" s="21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2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</row>
    <row r="82" spans="1:245" s="3" customFormat="1" ht="30.75" customHeight="1">
      <c r="A82" s="298" t="s">
        <v>15</v>
      </c>
      <c r="B82" s="297" t="s">
        <v>29</v>
      </c>
      <c r="C82" s="296" t="s">
        <v>50</v>
      </c>
      <c r="D82" s="305" t="s">
        <v>176</v>
      </c>
      <c r="E82" s="310" t="s">
        <v>41</v>
      </c>
      <c r="F82" s="259" t="s">
        <v>149</v>
      </c>
      <c r="G82" s="77">
        <v>20.8</v>
      </c>
      <c r="H82" s="206">
        <v>28.3</v>
      </c>
      <c r="I82" s="77">
        <v>17.2</v>
      </c>
      <c r="J82" s="77">
        <v>18.399999999999999</v>
      </c>
      <c r="K82" s="324"/>
      <c r="L82" s="324"/>
      <c r="M82" s="324"/>
      <c r="N82" s="324"/>
      <c r="Q82" s="21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2"/>
      <c r="AN82" s="264"/>
      <c r="AO82" s="265"/>
      <c r="AP82" s="265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</row>
    <row r="83" spans="1:245" s="3" customFormat="1" ht="17.25" customHeight="1">
      <c r="A83" s="298"/>
      <c r="B83" s="297"/>
      <c r="C83" s="296"/>
      <c r="D83" s="305"/>
      <c r="E83" s="310"/>
      <c r="F83" s="68" t="s">
        <v>210</v>
      </c>
      <c r="G83" s="79">
        <f t="shared" ref="G83:J83" si="22">SUM(G82)</f>
        <v>20.8</v>
      </c>
      <c r="H83" s="79">
        <f t="shared" si="22"/>
        <v>28.3</v>
      </c>
      <c r="I83" s="79">
        <f t="shared" si="22"/>
        <v>17.2</v>
      </c>
      <c r="J83" s="79">
        <f t="shared" si="22"/>
        <v>18.399999999999999</v>
      </c>
      <c r="K83" s="325"/>
      <c r="L83" s="325"/>
      <c r="M83" s="325"/>
      <c r="N83" s="325"/>
      <c r="Q83" s="21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2"/>
      <c r="AN83" s="264"/>
      <c r="AO83" s="265"/>
      <c r="AP83" s="265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</row>
    <row r="84" spans="1:245" s="3" customFormat="1" ht="42" customHeight="1">
      <c r="A84" s="298" t="s">
        <v>15</v>
      </c>
      <c r="B84" s="297" t="s">
        <v>29</v>
      </c>
      <c r="C84" s="296" t="s">
        <v>77</v>
      </c>
      <c r="D84" s="292" t="s">
        <v>233</v>
      </c>
      <c r="E84" s="310" t="s">
        <v>41</v>
      </c>
      <c r="F84" s="259" t="s">
        <v>149</v>
      </c>
      <c r="G84" s="77">
        <v>0</v>
      </c>
      <c r="H84" s="197">
        <v>0.1</v>
      </c>
      <c r="I84" s="77">
        <v>0.1</v>
      </c>
      <c r="J84" s="77">
        <v>0.1</v>
      </c>
      <c r="K84" s="324"/>
      <c r="L84" s="324"/>
      <c r="M84" s="324"/>
      <c r="N84" s="324"/>
      <c r="Q84" s="2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176"/>
      <c r="AN84" s="195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  <c r="IH84" s="4"/>
      <c r="II84" s="4"/>
      <c r="IJ84" s="4"/>
      <c r="IK84" s="4"/>
    </row>
    <row r="85" spans="1:245" s="3" customFormat="1" ht="24.6" customHeight="1">
      <c r="A85" s="298"/>
      <c r="B85" s="297"/>
      <c r="C85" s="296"/>
      <c r="D85" s="292"/>
      <c r="E85" s="310"/>
      <c r="F85" s="68" t="s">
        <v>210</v>
      </c>
      <c r="G85" s="79">
        <f t="shared" ref="G85:J85" si="23">SUM(G84)</f>
        <v>0</v>
      </c>
      <c r="H85" s="79">
        <f t="shared" si="23"/>
        <v>0.1</v>
      </c>
      <c r="I85" s="79">
        <f t="shared" si="23"/>
        <v>0.1</v>
      </c>
      <c r="J85" s="79">
        <f t="shared" si="23"/>
        <v>0.1</v>
      </c>
      <c r="K85" s="325"/>
      <c r="L85" s="325"/>
      <c r="M85" s="325"/>
      <c r="N85" s="325"/>
      <c r="Q85" s="21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176"/>
      <c r="AN85" s="195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</row>
    <row r="86" spans="1:245" s="3" customFormat="1" ht="57.75" customHeight="1">
      <c r="A86" s="298" t="s">
        <v>15</v>
      </c>
      <c r="B86" s="297" t="s">
        <v>29</v>
      </c>
      <c r="C86" s="339" t="s">
        <v>78</v>
      </c>
      <c r="D86" s="305" t="s">
        <v>177</v>
      </c>
      <c r="E86" s="310" t="s">
        <v>41</v>
      </c>
      <c r="F86" s="259" t="s">
        <v>149</v>
      </c>
      <c r="G86" s="77">
        <v>0.2</v>
      </c>
      <c r="H86" s="197">
        <v>0.3</v>
      </c>
      <c r="I86" s="77">
        <v>6.5</v>
      </c>
      <c r="J86" s="77">
        <v>7</v>
      </c>
      <c r="K86" s="445"/>
      <c r="L86" s="445"/>
      <c r="M86" s="445"/>
      <c r="N86" s="445"/>
      <c r="Q86" s="21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2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</row>
    <row r="87" spans="1:245" s="3" customFormat="1" ht="24.6" customHeight="1">
      <c r="A87" s="298"/>
      <c r="B87" s="297"/>
      <c r="C87" s="339"/>
      <c r="D87" s="305"/>
      <c r="E87" s="310"/>
      <c r="F87" s="68" t="s">
        <v>210</v>
      </c>
      <c r="G87" s="79">
        <f t="shared" ref="G87:J87" si="24">SUM(G86)</f>
        <v>0.2</v>
      </c>
      <c r="H87" s="79">
        <f t="shared" si="24"/>
        <v>0.3</v>
      </c>
      <c r="I87" s="79">
        <f t="shared" si="24"/>
        <v>6.5</v>
      </c>
      <c r="J87" s="79">
        <f t="shared" si="24"/>
        <v>7</v>
      </c>
      <c r="K87" s="325"/>
      <c r="L87" s="325"/>
      <c r="M87" s="325"/>
      <c r="N87" s="325"/>
      <c r="Q87" s="21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2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</row>
    <row r="88" spans="1:245" s="3" customFormat="1" ht="46.5" customHeight="1">
      <c r="A88" s="288" t="s">
        <v>15</v>
      </c>
      <c r="B88" s="299" t="s">
        <v>29</v>
      </c>
      <c r="C88" s="306" t="s">
        <v>55</v>
      </c>
      <c r="D88" s="318" t="s">
        <v>228</v>
      </c>
      <c r="E88" s="321" t="s">
        <v>49</v>
      </c>
      <c r="F88" s="411" t="s">
        <v>149</v>
      </c>
      <c r="G88" s="452">
        <v>4</v>
      </c>
      <c r="H88" s="413">
        <v>13.6</v>
      </c>
      <c r="I88" s="452">
        <v>6.9</v>
      </c>
      <c r="J88" s="452">
        <v>7.4</v>
      </c>
      <c r="K88" s="89" t="s">
        <v>100</v>
      </c>
      <c r="L88" s="90">
        <v>10</v>
      </c>
      <c r="M88" s="90">
        <v>10</v>
      </c>
      <c r="N88" s="90"/>
      <c r="Q88" s="21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2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  <c r="IH88" s="4"/>
      <c r="II88" s="4"/>
      <c r="IJ88" s="4"/>
      <c r="IK88" s="4"/>
    </row>
    <row r="89" spans="1:245" s="3" customFormat="1" ht="50.25" customHeight="1">
      <c r="A89" s="289"/>
      <c r="B89" s="300"/>
      <c r="C89" s="307"/>
      <c r="D89" s="319"/>
      <c r="E89" s="322"/>
      <c r="F89" s="412"/>
      <c r="G89" s="453"/>
      <c r="H89" s="414"/>
      <c r="I89" s="453"/>
      <c r="J89" s="453"/>
      <c r="K89" s="89" t="s">
        <v>102</v>
      </c>
      <c r="L89" s="90" t="s">
        <v>101</v>
      </c>
      <c r="M89" s="90" t="s">
        <v>86</v>
      </c>
      <c r="N89" s="90"/>
      <c r="Q89" s="21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2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  <c r="IH89" s="4"/>
      <c r="II89" s="4"/>
      <c r="IJ89" s="4"/>
      <c r="IK89" s="4"/>
    </row>
    <row r="90" spans="1:245" s="3" customFormat="1" ht="18.75" customHeight="1">
      <c r="A90" s="290"/>
      <c r="B90" s="301"/>
      <c r="C90" s="308"/>
      <c r="D90" s="320"/>
      <c r="E90" s="323"/>
      <c r="F90" s="68" t="s">
        <v>210</v>
      </c>
      <c r="G90" s="79">
        <f t="shared" ref="G90:J90" si="25">SUM(G88)</f>
        <v>4</v>
      </c>
      <c r="H90" s="79">
        <f t="shared" si="25"/>
        <v>13.6</v>
      </c>
      <c r="I90" s="79">
        <f t="shared" si="25"/>
        <v>6.9</v>
      </c>
      <c r="J90" s="79">
        <f t="shared" si="25"/>
        <v>7.4</v>
      </c>
      <c r="K90" s="325"/>
      <c r="L90" s="325"/>
      <c r="M90" s="325"/>
      <c r="N90" s="325"/>
      <c r="Q90" s="21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2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  <c r="IH90" s="4"/>
      <c r="II90" s="4"/>
      <c r="IJ90" s="4"/>
      <c r="IK90" s="4"/>
    </row>
    <row r="91" spans="1:245" s="25" customFormat="1" ht="17.25" customHeight="1">
      <c r="A91" s="61" t="s">
        <v>15</v>
      </c>
      <c r="B91" s="62" t="s">
        <v>29</v>
      </c>
      <c r="C91" s="338" t="s">
        <v>211</v>
      </c>
      <c r="D91" s="338"/>
      <c r="E91" s="338"/>
      <c r="F91" s="338"/>
      <c r="G91" s="91">
        <f>G87+G83+G81+G79+G77+G75+G73+G71+G69+G67+G65+G63+G61+G59+G57+G55+G53+G51+G49+G85+G90</f>
        <v>558.1</v>
      </c>
      <c r="H91" s="91">
        <f t="shared" ref="H91:J91" si="26">H87+H83+H81+H79+H77+H75+H73+H71+H69+H67+H65+H63+H61+H59+H57+H55+H53+H51+H49+H85+H90</f>
        <v>478.90000000000003</v>
      </c>
      <c r="I91" s="91">
        <f t="shared" si="26"/>
        <v>662.5</v>
      </c>
      <c r="J91" s="91">
        <f t="shared" si="26"/>
        <v>708.3</v>
      </c>
      <c r="K91" s="333"/>
      <c r="L91" s="333"/>
      <c r="M91" s="333"/>
      <c r="N91" s="333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43"/>
      <c r="GE91" s="26"/>
      <c r="GF91" s="26"/>
      <c r="GG91" s="26"/>
      <c r="GH91" s="26"/>
      <c r="GI91" s="26"/>
      <c r="GJ91" s="26"/>
      <c r="GK91" s="26"/>
      <c r="GL91" s="26"/>
      <c r="GM91" s="26"/>
      <c r="GN91" s="26"/>
      <c r="GO91" s="26"/>
      <c r="GP91" s="26"/>
      <c r="GQ91" s="26"/>
      <c r="GR91" s="26"/>
      <c r="GS91" s="26"/>
      <c r="GT91" s="26"/>
      <c r="GU91" s="26"/>
      <c r="GV91" s="26"/>
      <c r="GW91" s="26"/>
      <c r="GX91" s="26"/>
      <c r="GY91" s="26"/>
      <c r="GZ91" s="26"/>
      <c r="HA91" s="26"/>
      <c r="HB91" s="26"/>
      <c r="HC91" s="26"/>
      <c r="HD91" s="26"/>
      <c r="HE91" s="26"/>
      <c r="HF91" s="26"/>
      <c r="HG91" s="26"/>
      <c r="HH91" s="26"/>
      <c r="HI91" s="26"/>
      <c r="HJ91" s="26"/>
      <c r="HK91" s="26"/>
      <c r="HL91" s="26"/>
      <c r="HM91" s="26"/>
      <c r="HN91" s="26"/>
      <c r="HO91" s="26"/>
      <c r="HP91" s="26"/>
      <c r="HQ91" s="26"/>
      <c r="HR91" s="26"/>
      <c r="HS91" s="26"/>
      <c r="HT91" s="26"/>
      <c r="HU91" s="26"/>
      <c r="HV91" s="26"/>
      <c r="HW91" s="26"/>
      <c r="HX91" s="26"/>
      <c r="HY91" s="26"/>
      <c r="HZ91" s="26"/>
      <c r="IA91" s="26"/>
      <c r="IB91" s="26"/>
      <c r="IC91" s="26"/>
      <c r="ID91" s="26"/>
      <c r="IE91" s="26"/>
      <c r="IF91" s="26"/>
      <c r="IG91" s="26"/>
      <c r="IH91" s="26"/>
      <c r="II91" s="26"/>
      <c r="IJ91" s="26"/>
      <c r="IK91" s="26"/>
    </row>
    <row r="92" spans="1:245" s="3" customFormat="1" ht="18.2" customHeight="1">
      <c r="A92" s="61" t="s">
        <v>15</v>
      </c>
      <c r="B92" s="62" t="s">
        <v>32</v>
      </c>
      <c r="C92" s="314" t="s">
        <v>87</v>
      </c>
      <c r="D92" s="315"/>
      <c r="E92" s="315"/>
      <c r="F92" s="315"/>
      <c r="G92" s="315"/>
      <c r="H92" s="315"/>
      <c r="I92" s="315"/>
      <c r="J92" s="315"/>
      <c r="K92" s="315"/>
      <c r="L92" s="315"/>
      <c r="M92" s="315"/>
      <c r="N92" s="316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2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</row>
    <row r="93" spans="1:245" ht="47.25" customHeight="1">
      <c r="A93" s="288" t="s">
        <v>15</v>
      </c>
      <c r="B93" s="299" t="s">
        <v>32</v>
      </c>
      <c r="C93" s="418" t="s">
        <v>37</v>
      </c>
      <c r="D93" s="372" t="s">
        <v>142</v>
      </c>
      <c r="E93" s="415" t="s">
        <v>78</v>
      </c>
      <c r="F93" s="258" t="s">
        <v>25</v>
      </c>
      <c r="G93" s="188">
        <v>20</v>
      </c>
      <c r="H93" s="204"/>
      <c r="I93" s="92"/>
      <c r="J93" s="92"/>
      <c r="K93" s="93" t="s">
        <v>198</v>
      </c>
      <c r="L93" s="437"/>
      <c r="M93" s="438"/>
      <c r="N93" s="439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 s="44">
        <v>15</v>
      </c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</row>
    <row r="94" spans="1:245" ht="57" customHeight="1">
      <c r="A94" s="289"/>
      <c r="B94" s="300"/>
      <c r="C94" s="419"/>
      <c r="D94" s="472"/>
      <c r="E94" s="416"/>
      <c r="F94" s="258" t="s">
        <v>51</v>
      </c>
      <c r="G94" s="188"/>
      <c r="H94" s="204"/>
      <c r="I94" s="92"/>
      <c r="J94" s="92"/>
      <c r="K94" s="95" t="s">
        <v>124</v>
      </c>
      <c r="L94" s="437"/>
      <c r="M94" s="438"/>
      <c r="N94" s="439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 s="44">
        <v>85</v>
      </c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</row>
    <row r="95" spans="1:245" ht="21" customHeight="1">
      <c r="A95" s="290"/>
      <c r="B95" s="301"/>
      <c r="C95" s="420"/>
      <c r="D95" s="473"/>
      <c r="E95" s="417"/>
      <c r="F95" s="68" t="s">
        <v>210</v>
      </c>
      <c r="G95" s="96">
        <f t="shared" ref="G95:J95" si="27">SUM(G93:G94)</f>
        <v>20</v>
      </c>
      <c r="H95" s="96">
        <f t="shared" si="27"/>
        <v>0</v>
      </c>
      <c r="I95" s="96">
        <f t="shared" si="27"/>
        <v>0</v>
      </c>
      <c r="J95" s="96">
        <f t="shared" si="27"/>
        <v>0</v>
      </c>
      <c r="K95" s="334"/>
      <c r="L95" s="335"/>
      <c r="M95" s="335"/>
      <c r="N95" s="336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 s="4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</row>
    <row r="96" spans="1:245" s="3" customFormat="1" ht="19.350000000000001" customHeight="1">
      <c r="A96" s="61" t="s">
        <v>15</v>
      </c>
      <c r="B96" s="62" t="s">
        <v>32</v>
      </c>
      <c r="C96" s="338" t="s">
        <v>211</v>
      </c>
      <c r="D96" s="338"/>
      <c r="E96" s="338"/>
      <c r="F96" s="338"/>
      <c r="G96" s="91">
        <f t="shared" ref="G96:J96" si="28">SUM(G95)</f>
        <v>20</v>
      </c>
      <c r="H96" s="91">
        <f t="shared" si="28"/>
        <v>0</v>
      </c>
      <c r="I96" s="91">
        <f t="shared" si="28"/>
        <v>0</v>
      </c>
      <c r="J96" s="91">
        <f t="shared" si="28"/>
        <v>0</v>
      </c>
      <c r="K96" s="326"/>
      <c r="L96" s="326"/>
      <c r="M96" s="326"/>
      <c r="N96" s="326"/>
      <c r="Q96" s="21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6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  <c r="IH96" s="4"/>
      <c r="II96" s="4"/>
      <c r="IJ96" s="4"/>
      <c r="IK96" s="4"/>
    </row>
    <row r="97" spans="1:245" s="3" customFormat="1" ht="20.25" customHeight="1">
      <c r="A97" s="61" t="s">
        <v>15</v>
      </c>
      <c r="B97" s="62" t="s">
        <v>37</v>
      </c>
      <c r="C97" s="311" t="s">
        <v>52</v>
      </c>
      <c r="D97" s="312"/>
      <c r="E97" s="312"/>
      <c r="F97" s="312"/>
      <c r="G97" s="312"/>
      <c r="H97" s="312"/>
      <c r="I97" s="312"/>
      <c r="J97" s="312"/>
      <c r="K97" s="312"/>
      <c r="L97" s="312"/>
      <c r="M97" s="312"/>
      <c r="N97" s="313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6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  <c r="IH97" s="4"/>
      <c r="II97" s="4"/>
      <c r="IJ97" s="4"/>
      <c r="IK97" s="4"/>
    </row>
    <row r="98" spans="1:245" ht="50.25" customHeight="1">
      <c r="A98" s="298" t="s">
        <v>15</v>
      </c>
      <c r="B98" s="297" t="s">
        <v>37</v>
      </c>
      <c r="C98" s="296" t="s">
        <v>32</v>
      </c>
      <c r="D98" s="309" t="s">
        <v>187</v>
      </c>
      <c r="E98" s="302" t="s">
        <v>47</v>
      </c>
      <c r="F98" s="294" t="s">
        <v>25</v>
      </c>
      <c r="G98" s="450"/>
      <c r="H98" s="440"/>
      <c r="I98" s="331">
        <v>29</v>
      </c>
      <c r="J98" s="331"/>
      <c r="K98" s="97" t="s">
        <v>90</v>
      </c>
      <c r="L98" s="98">
        <v>25</v>
      </c>
      <c r="M98" s="98">
        <v>25</v>
      </c>
      <c r="N98" s="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 s="45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</row>
    <row r="99" spans="1:245" ht="76.5" customHeight="1">
      <c r="A99" s="298"/>
      <c r="B99" s="297"/>
      <c r="C99" s="296"/>
      <c r="D99" s="309"/>
      <c r="E99" s="302"/>
      <c r="F99" s="295"/>
      <c r="G99" s="451"/>
      <c r="H99" s="441"/>
      <c r="I99" s="332"/>
      <c r="J99" s="332"/>
      <c r="K99" s="97" t="s">
        <v>141</v>
      </c>
      <c r="L99" s="98"/>
      <c r="M99" s="98">
        <v>1</v>
      </c>
      <c r="N99" s="98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 s="44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</row>
    <row r="100" spans="1:245" ht="29.25" customHeight="1">
      <c r="A100" s="298"/>
      <c r="B100" s="297"/>
      <c r="C100" s="296"/>
      <c r="D100" s="309"/>
      <c r="E100" s="302"/>
      <c r="F100" s="99" t="s">
        <v>210</v>
      </c>
      <c r="G100" s="69">
        <f t="shared" ref="G100:J100" si="29">SUM(G98:G99)</f>
        <v>0</v>
      </c>
      <c r="H100" s="69">
        <f t="shared" si="29"/>
        <v>0</v>
      </c>
      <c r="I100" s="69">
        <f t="shared" si="29"/>
        <v>29</v>
      </c>
      <c r="J100" s="69">
        <f t="shared" si="29"/>
        <v>0</v>
      </c>
      <c r="K100" s="337"/>
      <c r="L100" s="337"/>
      <c r="M100" s="337"/>
      <c r="N100" s="337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 s="44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</row>
    <row r="101" spans="1:245" ht="31.5" customHeight="1">
      <c r="A101" s="298" t="s">
        <v>15</v>
      </c>
      <c r="B101" s="297" t="s">
        <v>37</v>
      </c>
      <c r="C101" s="296" t="s">
        <v>37</v>
      </c>
      <c r="D101" s="292" t="s">
        <v>247</v>
      </c>
      <c r="E101" s="293" t="s">
        <v>260</v>
      </c>
      <c r="F101" s="256" t="s">
        <v>25</v>
      </c>
      <c r="G101" s="77">
        <v>25</v>
      </c>
      <c r="H101" s="197">
        <v>60</v>
      </c>
      <c r="I101" s="77">
        <v>180</v>
      </c>
      <c r="J101" s="77"/>
      <c r="K101" s="344" t="s">
        <v>197</v>
      </c>
      <c r="L101" s="329">
        <v>5</v>
      </c>
      <c r="M101" s="329">
        <v>12</v>
      </c>
      <c r="N101" s="329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 s="47">
        <v>15</v>
      </c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</row>
    <row r="102" spans="1:245" ht="34.5" customHeight="1">
      <c r="A102" s="298"/>
      <c r="B102" s="297"/>
      <c r="C102" s="296"/>
      <c r="D102" s="328"/>
      <c r="E102" s="293"/>
      <c r="F102" s="252" t="s">
        <v>152</v>
      </c>
      <c r="G102" s="77">
        <v>110</v>
      </c>
      <c r="H102" s="197">
        <v>20</v>
      </c>
      <c r="I102" s="101"/>
      <c r="J102" s="101"/>
      <c r="K102" s="345"/>
      <c r="L102" s="330"/>
      <c r="M102" s="330"/>
      <c r="N102" s="330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 s="47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</row>
    <row r="103" spans="1:245" ht="83.25" customHeight="1">
      <c r="A103" s="298"/>
      <c r="B103" s="297"/>
      <c r="C103" s="296"/>
      <c r="D103" s="328"/>
      <c r="E103" s="293"/>
      <c r="F103" s="257" t="s">
        <v>51</v>
      </c>
      <c r="G103" s="77"/>
      <c r="H103" s="197">
        <v>150</v>
      </c>
      <c r="I103" s="77">
        <v>150</v>
      </c>
      <c r="J103" s="77"/>
      <c r="K103" s="102" t="s">
        <v>125</v>
      </c>
      <c r="L103" s="103"/>
      <c r="M103" s="102"/>
      <c r="N103" s="102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 s="47">
        <v>85</v>
      </c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</row>
    <row r="104" spans="1:245" ht="20.25" customHeight="1">
      <c r="A104" s="298"/>
      <c r="B104" s="297"/>
      <c r="C104" s="296"/>
      <c r="D104" s="328"/>
      <c r="E104" s="293"/>
      <c r="F104" s="104" t="s">
        <v>210</v>
      </c>
      <c r="G104" s="96">
        <f t="shared" ref="G104:J104" si="30">SUM(G101:G103)</f>
        <v>135</v>
      </c>
      <c r="H104" s="96">
        <f t="shared" si="30"/>
        <v>230</v>
      </c>
      <c r="I104" s="96">
        <f t="shared" si="30"/>
        <v>330</v>
      </c>
      <c r="J104" s="96">
        <f t="shared" si="30"/>
        <v>0</v>
      </c>
      <c r="K104" s="337"/>
      <c r="L104" s="337"/>
      <c r="M104" s="337"/>
      <c r="N104" s="337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 s="4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</row>
    <row r="105" spans="1:245" ht="23.25" customHeight="1">
      <c r="A105" s="298" t="s">
        <v>15</v>
      </c>
      <c r="B105" s="297" t="s">
        <v>37</v>
      </c>
      <c r="C105" s="296" t="s">
        <v>38</v>
      </c>
      <c r="D105" s="327" t="s">
        <v>188</v>
      </c>
      <c r="E105" s="293" t="s">
        <v>156</v>
      </c>
      <c r="F105" s="256" t="s">
        <v>25</v>
      </c>
      <c r="G105" s="77"/>
      <c r="H105" s="206">
        <v>40</v>
      </c>
      <c r="I105" s="77"/>
      <c r="J105" s="77"/>
      <c r="K105" s="344" t="s">
        <v>145</v>
      </c>
      <c r="L105" s="165"/>
      <c r="M105" s="329"/>
      <c r="N105" s="329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 s="47">
        <v>15</v>
      </c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</row>
    <row r="106" spans="1:245" ht="32.25" customHeight="1">
      <c r="A106" s="298"/>
      <c r="B106" s="297"/>
      <c r="C106" s="296"/>
      <c r="D106" s="327"/>
      <c r="E106" s="293"/>
      <c r="F106" s="252" t="s">
        <v>152</v>
      </c>
      <c r="G106" s="77">
        <v>116.8</v>
      </c>
      <c r="H106" s="206">
        <v>60</v>
      </c>
      <c r="I106" s="77"/>
      <c r="J106" s="77"/>
      <c r="K106" s="345"/>
      <c r="L106" s="166"/>
      <c r="M106" s="330"/>
      <c r="N106" s="330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 s="47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</row>
    <row r="107" spans="1:245" ht="33" customHeight="1">
      <c r="A107" s="298"/>
      <c r="B107" s="297"/>
      <c r="C107" s="296"/>
      <c r="D107" s="328"/>
      <c r="E107" s="293"/>
      <c r="F107" s="257" t="s">
        <v>51</v>
      </c>
      <c r="G107" s="77"/>
      <c r="H107" s="197"/>
      <c r="I107" s="77"/>
      <c r="J107" s="77"/>
      <c r="K107" s="97" t="s">
        <v>146</v>
      </c>
      <c r="L107" s="166">
        <v>1</v>
      </c>
      <c r="M107" s="102"/>
      <c r="N107" s="102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 s="47">
        <v>85</v>
      </c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</row>
    <row r="108" spans="1:245" ht="20.25" customHeight="1">
      <c r="A108" s="298"/>
      <c r="B108" s="297"/>
      <c r="C108" s="296"/>
      <c r="D108" s="328"/>
      <c r="E108" s="293"/>
      <c r="F108" s="104" t="s">
        <v>210</v>
      </c>
      <c r="G108" s="96">
        <f t="shared" ref="G108:J108" si="31">SUM(G105:G107)</f>
        <v>116.8</v>
      </c>
      <c r="H108" s="96">
        <f t="shared" si="31"/>
        <v>100</v>
      </c>
      <c r="I108" s="96">
        <f t="shared" si="31"/>
        <v>0</v>
      </c>
      <c r="J108" s="96">
        <f t="shared" si="31"/>
        <v>0</v>
      </c>
      <c r="K108" s="337"/>
      <c r="L108" s="337"/>
      <c r="M108" s="337"/>
      <c r="N108" s="337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 s="44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</row>
    <row r="109" spans="1:245" ht="50.25" customHeight="1">
      <c r="A109" s="298" t="s">
        <v>15</v>
      </c>
      <c r="B109" s="297" t="s">
        <v>37</v>
      </c>
      <c r="C109" s="296" t="s">
        <v>39</v>
      </c>
      <c r="D109" s="309" t="s">
        <v>242</v>
      </c>
      <c r="E109" s="302" t="s">
        <v>47</v>
      </c>
      <c r="F109" s="223" t="s">
        <v>152</v>
      </c>
      <c r="G109" s="221"/>
      <c r="H109" s="230">
        <v>40</v>
      </c>
      <c r="I109" s="220"/>
      <c r="J109" s="220"/>
      <c r="K109" s="97" t="s">
        <v>239</v>
      </c>
      <c r="L109" s="98">
        <v>1</v>
      </c>
      <c r="M109" s="98"/>
      <c r="N109" s="98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 s="45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</row>
    <row r="110" spans="1:245" ht="19.5" customHeight="1">
      <c r="A110" s="298"/>
      <c r="B110" s="297"/>
      <c r="C110" s="296"/>
      <c r="D110" s="309"/>
      <c r="E110" s="302"/>
      <c r="F110" s="99" t="s">
        <v>210</v>
      </c>
      <c r="G110" s="69">
        <f>SUM(G109:G109)</f>
        <v>0</v>
      </c>
      <c r="H110" s="69">
        <f>SUM(H109:H109)</f>
        <v>40</v>
      </c>
      <c r="I110" s="69">
        <f>SUM(I109:I109)</f>
        <v>0</v>
      </c>
      <c r="J110" s="69">
        <f>SUM(J109:J109)</f>
        <v>0</v>
      </c>
      <c r="K110" s="337"/>
      <c r="L110" s="337"/>
      <c r="M110" s="337"/>
      <c r="N110" s="337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 s="44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</row>
    <row r="111" spans="1:245" ht="50.25" customHeight="1">
      <c r="A111" s="288" t="s">
        <v>15</v>
      </c>
      <c r="B111" s="299" t="s">
        <v>37</v>
      </c>
      <c r="C111" s="296" t="s">
        <v>33</v>
      </c>
      <c r="D111" s="309" t="s">
        <v>240</v>
      </c>
      <c r="E111" s="303" t="s">
        <v>47</v>
      </c>
      <c r="F111" s="223" t="s">
        <v>152</v>
      </c>
      <c r="G111" s="224"/>
      <c r="H111" s="228"/>
      <c r="I111" s="227">
        <v>300</v>
      </c>
      <c r="J111" s="227">
        <v>500</v>
      </c>
      <c r="K111" s="97" t="s">
        <v>241</v>
      </c>
      <c r="L111" s="98"/>
      <c r="M111" s="98">
        <v>60</v>
      </c>
      <c r="N111" s="98">
        <v>40</v>
      </c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 s="45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</row>
    <row r="112" spans="1:245" ht="19.5" customHeight="1">
      <c r="A112" s="290"/>
      <c r="B112" s="301"/>
      <c r="C112" s="281"/>
      <c r="D112" s="287"/>
      <c r="E112" s="304"/>
      <c r="F112" s="99" t="s">
        <v>210</v>
      </c>
      <c r="G112" s="69">
        <f>SUM(G111:G111)</f>
        <v>0</v>
      </c>
      <c r="H112" s="69">
        <f>SUM(H111:H111)</f>
        <v>0</v>
      </c>
      <c r="I112" s="69">
        <f>SUM(I111:I111)</f>
        <v>300</v>
      </c>
      <c r="J112" s="69">
        <f>SUM(J111:J111)</f>
        <v>500</v>
      </c>
      <c r="K112" s="442"/>
      <c r="L112" s="443"/>
      <c r="M112" s="443"/>
      <c r="N112" s="444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 s="44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</row>
    <row r="113" spans="1:245" s="3" customFormat="1" ht="19.350000000000001" customHeight="1">
      <c r="A113" s="226" t="s">
        <v>15</v>
      </c>
      <c r="B113" s="225" t="s">
        <v>32</v>
      </c>
      <c r="C113" s="338" t="s">
        <v>211</v>
      </c>
      <c r="D113" s="338"/>
      <c r="E113" s="338"/>
      <c r="F113" s="338"/>
      <c r="G113" s="91">
        <f>SUM(G100+G104+G108+G110+G112)</f>
        <v>251.8</v>
      </c>
      <c r="H113" s="91">
        <f t="shared" ref="H113:J113" si="32">SUM(H100+H104+H108+H110+H112)</f>
        <v>370</v>
      </c>
      <c r="I113" s="91">
        <f t="shared" si="32"/>
        <v>659</v>
      </c>
      <c r="J113" s="91">
        <f t="shared" si="32"/>
        <v>500</v>
      </c>
      <c r="K113" s="326"/>
      <c r="L113" s="326"/>
      <c r="M113" s="326"/>
      <c r="N113" s="326"/>
      <c r="Q113" s="21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6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</row>
    <row r="114" spans="1:245" s="2" customFormat="1" ht="17.25" customHeight="1">
      <c r="A114" s="61" t="s">
        <v>15</v>
      </c>
      <c r="B114" s="62" t="s">
        <v>38</v>
      </c>
      <c r="C114" s="314" t="s">
        <v>53</v>
      </c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6"/>
      <c r="O114" s="27"/>
      <c r="AM114" s="45"/>
    </row>
    <row r="115" spans="1:245" s="3" customFormat="1" ht="51.75" customHeight="1">
      <c r="A115" s="298" t="s">
        <v>15</v>
      </c>
      <c r="B115" s="297" t="s">
        <v>38</v>
      </c>
      <c r="C115" s="296" t="s">
        <v>15</v>
      </c>
      <c r="D115" s="292" t="s">
        <v>54</v>
      </c>
      <c r="E115" s="379" t="s">
        <v>39</v>
      </c>
      <c r="F115" s="251" t="s">
        <v>25</v>
      </c>
      <c r="G115" s="186">
        <v>37.5</v>
      </c>
      <c r="H115" s="206"/>
      <c r="I115" s="64"/>
      <c r="J115" s="164"/>
      <c r="K115" s="106" t="s">
        <v>143</v>
      </c>
      <c r="L115" s="434"/>
      <c r="M115" s="435"/>
      <c r="N115" s="436"/>
      <c r="Q115" s="21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2">
        <v>65</v>
      </c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  <c r="IH115" s="4"/>
      <c r="II115" s="4"/>
      <c r="IJ115" s="4"/>
      <c r="IK115" s="4"/>
    </row>
    <row r="116" spans="1:245" s="3" customFormat="1" ht="49.5" customHeight="1">
      <c r="A116" s="298"/>
      <c r="B116" s="297"/>
      <c r="C116" s="296"/>
      <c r="D116" s="292"/>
      <c r="E116" s="379"/>
      <c r="F116" s="252" t="s">
        <v>152</v>
      </c>
      <c r="G116" s="186">
        <v>10</v>
      </c>
      <c r="H116" s="206"/>
      <c r="I116" s="154"/>
      <c r="J116" s="164"/>
      <c r="K116" s="106" t="s">
        <v>196</v>
      </c>
      <c r="L116" s="434"/>
      <c r="M116" s="435"/>
      <c r="N116" s="436"/>
      <c r="Q116" s="21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2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  <c r="IH116" s="4"/>
      <c r="II116" s="4"/>
      <c r="IJ116" s="4"/>
      <c r="IK116" s="4"/>
    </row>
    <row r="117" spans="1:245" s="3" customFormat="1" ht="21.75" customHeight="1">
      <c r="A117" s="298"/>
      <c r="B117" s="297"/>
      <c r="C117" s="296"/>
      <c r="D117" s="292"/>
      <c r="E117" s="379"/>
      <c r="F117" s="68" t="s">
        <v>210</v>
      </c>
      <c r="G117" s="69">
        <f t="shared" ref="G117:J117" si="33">SUM(G115:G116)</f>
        <v>47.5</v>
      </c>
      <c r="H117" s="69">
        <f t="shared" si="33"/>
        <v>0</v>
      </c>
      <c r="I117" s="69">
        <f t="shared" si="33"/>
        <v>0</v>
      </c>
      <c r="J117" s="69">
        <f t="shared" si="33"/>
        <v>0</v>
      </c>
      <c r="K117" s="325"/>
      <c r="L117" s="325"/>
      <c r="M117" s="325"/>
      <c r="N117" s="325"/>
      <c r="Q117" s="21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2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  <c r="IH117" s="4"/>
      <c r="II117" s="4"/>
      <c r="IJ117" s="4"/>
      <c r="IK117" s="4"/>
    </row>
    <row r="118" spans="1:245" s="3" customFormat="1" ht="84" customHeight="1">
      <c r="A118" s="298" t="s">
        <v>15</v>
      </c>
      <c r="B118" s="297" t="s">
        <v>38</v>
      </c>
      <c r="C118" s="347" t="s">
        <v>32</v>
      </c>
      <c r="D118" s="292" t="s">
        <v>171</v>
      </c>
      <c r="E118" s="340" t="s">
        <v>39</v>
      </c>
      <c r="F118" s="253" t="s">
        <v>25</v>
      </c>
      <c r="G118" s="185">
        <v>68</v>
      </c>
      <c r="H118" s="196">
        <v>77</v>
      </c>
      <c r="I118" s="107">
        <v>115</v>
      </c>
      <c r="J118" s="158">
        <v>120</v>
      </c>
      <c r="K118" s="70" t="s">
        <v>195</v>
      </c>
      <c r="L118" s="108">
        <v>100</v>
      </c>
      <c r="M118" s="108">
        <v>100</v>
      </c>
      <c r="N118" s="108">
        <v>100</v>
      </c>
      <c r="Q118" s="21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2">
        <v>130.6</v>
      </c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  <c r="IH118" s="4"/>
      <c r="II118" s="4"/>
      <c r="IJ118" s="4"/>
      <c r="IK118" s="4"/>
    </row>
    <row r="119" spans="1:245" s="3" customFormat="1" ht="24" customHeight="1">
      <c r="A119" s="298"/>
      <c r="B119" s="297"/>
      <c r="C119" s="347"/>
      <c r="D119" s="292"/>
      <c r="E119" s="340"/>
      <c r="F119" s="68" t="s">
        <v>210</v>
      </c>
      <c r="G119" s="69">
        <f t="shared" ref="G119:J119" si="34">SUM(G118)</f>
        <v>68</v>
      </c>
      <c r="H119" s="69">
        <f t="shared" si="34"/>
        <v>77</v>
      </c>
      <c r="I119" s="69">
        <f t="shared" si="34"/>
        <v>115</v>
      </c>
      <c r="J119" s="69">
        <f t="shared" si="34"/>
        <v>120</v>
      </c>
      <c r="K119" s="325"/>
      <c r="L119" s="325"/>
      <c r="M119" s="325"/>
      <c r="N119" s="325"/>
      <c r="Q119" s="21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2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</row>
    <row r="120" spans="1:245" s="3" customFormat="1" ht="23.45" customHeight="1">
      <c r="A120" s="61" t="s">
        <v>15</v>
      </c>
      <c r="B120" s="62" t="s">
        <v>38</v>
      </c>
      <c r="C120" s="338" t="s">
        <v>211</v>
      </c>
      <c r="D120" s="338"/>
      <c r="E120" s="338"/>
      <c r="F120" s="338"/>
      <c r="G120" s="91">
        <f t="shared" ref="G120:J120" si="35">SUM(G119+G117)</f>
        <v>115.5</v>
      </c>
      <c r="H120" s="91">
        <f t="shared" si="35"/>
        <v>77</v>
      </c>
      <c r="I120" s="91">
        <f t="shared" si="35"/>
        <v>115</v>
      </c>
      <c r="J120" s="91">
        <f t="shared" si="35"/>
        <v>120</v>
      </c>
      <c r="K120" s="326"/>
      <c r="L120" s="326"/>
      <c r="M120" s="326"/>
      <c r="N120" s="326"/>
      <c r="Q120" s="21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2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</row>
    <row r="121" spans="1:245" s="3" customFormat="1" ht="23.45" customHeight="1">
      <c r="A121" s="61" t="s">
        <v>15</v>
      </c>
      <c r="B121" s="291" t="s">
        <v>212</v>
      </c>
      <c r="C121" s="291"/>
      <c r="D121" s="291"/>
      <c r="E121" s="291"/>
      <c r="F121" s="291"/>
      <c r="G121" s="109">
        <f>SUM(G46+G91+G96+G113+G120)</f>
        <v>6031.6</v>
      </c>
      <c r="H121" s="109">
        <f t="shared" ref="H121:J121" si="36">SUM(H46+H91+H96+H113+H120)</f>
        <v>6495.2999999999993</v>
      </c>
      <c r="I121" s="109">
        <f t="shared" si="36"/>
        <v>6956.7000000000007</v>
      </c>
      <c r="J121" s="109">
        <f t="shared" si="36"/>
        <v>7223.0000000000009</v>
      </c>
      <c r="K121" s="421"/>
      <c r="L121" s="421"/>
      <c r="M121" s="421"/>
      <c r="N121" s="421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2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</row>
    <row r="122" spans="1:245" s="3" customFormat="1" ht="12.75" hidden="1" customHeight="1">
      <c r="A122" s="61"/>
      <c r="B122" s="62"/>
      <c r="C122" s="110"/>
      <c r="D122" s="111"/>
      <c r="E122" s="112"/>
      <c r="F122" s="68"/>
      <c r="G122" s="69"/>
      <c r="H122" s="69"/>
      <c r="I122" s="69"/>
      <c r="J122" s="69"/>
      <c r="K122" s="325"/>
      <c r="L122" s="325"/>
      <c r="M122" s="325"/>
      <c r="N122" s="325"/>
      <c r="Q122" s="21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2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</row>
    <row r="123" spans="1:245" s="3" customFormat="1" ht="19.149999999999999" customHeight="1">
      <c r="A123" s="60" t="s">
        <v>29</v>
      </c>
      <c r="B123" s="167" t="s">
        <v>79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9"/>
      <c r="Q123" s="2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2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</row>
    <row r="124" spans="1:245" s="3" customFormat="1" ht="21.6" customHeight="1">
      <c r="A124" s="60" t="s">
        <v>29</v>
      </c>
      <c r="B124" s="314" t="s">
        <v>57</v>
      </c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6"/>
      <c r="Q124" s="21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2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</row>
    <row r="125" spans="1:245" s="3" customFormat="1" ht="35.25" customHeight="1">
      <c r="A125" s="298" t="s">
        <v>29</v>
      </c>
      <c r="B125" s="297" t="s">
        <v>15</v>
      </c>
      <c r="C125" s="296" t="s">
        <v>15</v>
      </c>
      <c r="D125" s="309" t="s">
        <v>58</v>
      </c>
      <c r="E125" s="293" t="s">
        <v>50</v>
      </c>
      <c r="F125" s="251" t="s">
        <v>25</v>
      </c>
      <c r="G125" s="113">
        <v>50</v>
      </c>
      <c r="H125" s="207">
        <v>70</v>
      </c>
      <c r="I125" s="78">
        <v>80</v>
      </c>
      <c r="J125" s="156">
        <v>80</v>
      </c>
      <c r="K125" s="65" t="s">
        <v>85</v>
      </c>
      <c r="L125" s="114" t="s">
        <v>46</v>
      </c>
      <c r="M125" s="114" t="s">
        <v>47</v>
      </c>
      <c r="N125" s="114" t="s">
        <v>47</v>
      </c>
      <c r="O125" s="4"/>
      <c r="P125" s="4"/>
      <c r="AM125" s="46">
        <v>45.7</v>
      </c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</row>
    <row r="126" spans="1:245" s="3" customFormat="1" ht="35.25" customHeight="1">
      <c r="A126" s="298"/>
      <c r="B126" s="297"/>
      <c r="C126" s="296"/>
      <c r="D126" s="309"/>
      <c r="E126" s="293"/>
      <c r="F126" s="254" t="s">
        <v>152</v>
      </c>
      <c r="G126" s="113"/>
      <c r="H126" s="207">
        <v>0.8</v>
      </c>
      <c r="I126" s="248"/>
      <c r="J126" s="248"/>
      <c r="K126" s="65" t="s">
        <v>249</v>
      </c>
      <c r="L126" s="114" t="s">
        <v>250</v>
      </c>
      <c r="M126" s="114"/>
      <c r="N126" s="114"/>
      <c r="O126" s="4"/>
      <c r="P126" s="4"/>
      <c r="AM126" s="46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</row>
    <row r="127" spans="1:245" s="3" customFormat="1" ht="18" customHeight="1">
      <c r="A127" s="298"/>
      <c r="B127" s="297"/>
      <c r="C127" s="296"/>
      <c r="D127" s="309"/>
      <c r="E127" s="293"/>
      <c r="F127" s="68" t="s">
        <v>210</v>
      </c>
      <c r="G127" s="69">
        <f>SUM(G125:G126)</f>
        <v>50</v>
      </c>
      <c r="H127" s="69">
        <f t="shared" ref="H127:J127" si="37">SUM(H125:H126)</f>
        <v>70.8</v>
      </c>
      <c r="I127" s="69">
        <f t="shared" si="37"/>
        <v>80</v>
      </c>
      <c r="J127" s="69">
        <f t="shared" si="37"/>
        <v>80</v>
      </c>
      <c r="K127" s="458"/>
      <c r="L127" s="459"/>
      <c r="M127" s="459"/>
      <c r="N127" s="460"/>
      <c r="O127" s="4"/>
      <c r="P127" s="4"/>
      <c r="AM127" s="46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</row>
    <row r="128" spans="1:245" s="3" customFormat="1" ht="24.75" customHeight="1">
      <c r="A128" s="288" t="s">
        <v>29</v>
      </c>
      <c r="B128" s="299" t="s">
        <v>15</v>
      </c>
      <c r="C128" s="279" t="s">
        <v>29</v>
      </c>
      <c r="D128" s="285" t="s">
        <v>189</v>
      </c>
      <c r="E128" s="282" t="s">
        <v>157</v>
      </c>
      <c r="F128" s="255" t="s">
        <v>25</v>
      </c>
      <c r="G128" s="155"/>
      <c r="H128" s="208">
        <v>205.1</v>
      </c>
      <c r="I128" s="155">
        <v>15.9</v>
      </c>
      <c r="J128" s="155"/>
      <c r="K128" s="455" t="s">
        <v>147</v>
      </c>
      <c r="L128" s="159">
        <v>1</v>
      </c>
      <c r="M128" s="351"/>
      <c r="N128" s="351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4"/>
      <c r="AN128" s="175"/>
      <c r="AO128" s="173"/>
      <c r="AP128" s="173"/>
      <c r="AQ128" s="173"/>
      <c r="AR128" s="173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</row>
    <row r="129" spans="1:245" s="3" customFormat="1" ht="36" customHeight="1">
      <c r="A129" s="289"/>
      <c r="B129" s="300"/>
      <c r="C129" s="280"/>
      <c r="D129" s="286"/>
      <c r="E129" s="283"/>
      <c r="F129" s="254" t="s">
        <v>152</v>
      </c>
      <c r="G129" s="155">
        <v>139</v>
      </c>
      <c r="H129" s="208">
        <v>126</v>
      </c>
      <c r="I129" s="155"/>
      <c r="J129" s="155"/>
      <c r="K129" s="456"/>
      <c r="L129" s="160"/>
      <c r="M129" s="352"/>
      <c r="N129" s="352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4"/>
      <c r="AN129" s="173"/>
      <c r="AO129" s="173"/>
      <c r="AP129" s="173"/>
      <c r="AQ129" s="173"/>
      <c r="AR129" s="173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</row>
    <row r="130" spans="1:245" s="3" customFormat="1" ht="36.75" customHeight="1">
      <c r="A130" s="289"/>
      <c r="B130" s="300"/>
      <c r="C130" s="280"/>
      <c r="D130" s="286"/>
      <c r="E130" s="283"/>
      <c r="F130" s="255" t="s">
        <v>51</v>
      </c>
      <c r="G130" s="172"/>
      <c r="H130" s="179"/>
      <c r="I130" s="155"/>
      <c r="J130" s="155"/>
      <c r="K130" s="457"/>
      <c r="L130" s="161"/>
      <c r="M130" s="353"/>
      <c r="N130" s="35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4"/>
      <c r="AN130" s="173"/>
      <c r="AO130" s="173"/>
      <c r="AP130" s="173"/>
      <c r="AQ130" s="173"/>
      <c r="AR130" s="173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</row>
    <row r="131" spans="1:245" s="3" customFormat="1" ht="19.5" customHeight="1">
      <c r="A131" s="290"/>
      <c r="B131" s="301"/>
      <c r="C131" s="281"/>
      <c r="D131" s="287"/>
      <c r="E131" s="284"/>
      <c r="F131" s="178" t="s">
        <v>210</v>
      </c>
      <c r="G131" s="179">
        <f>SUM(G128:G130)</f>
        <v>139</v>
      </c>
      <c r="H131" s="179">
        <f t="shared" ref="H131:J131" si="38">SUM(H128:H130)</f>
        <v>331.1</v>
      </c>
      <c r="I131" s="179">
        <f t="shared" si="38"/>
        <v>15.9</v>
      </c>
      <c r="J131" s="179">
        <f t="shared" si="38"/>
        <v>0</v>
      </c>
      <c r="K131" s="180"/>
      <c r="L131" s="181"/>
      <c r="M131" s="181"/>
      <c r="N131" s="182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4"/>
      <c r="AN131" s="173"/>
      <c r="AO131" s="173"/>
      <c r="AP131" s="173"/>
      <c r="AQ131" s="173"/>
      <c r="AR131" s="173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</row>
    <row r="132" spans="1:245" s="3" customFormat="1" ht="18.75" customHeight="1">
      <c r="A132" s="61" t="s">
        <v>29</v>
      </c>
      <c r="B132" s="62" t="s">
        <v>15</v>
      </c>
      <c r="C132" s="338" t="s">
        <v>211</v>
      </c>
      <c r="D132" s="338"/>
      <c r="E132" s="338"/>
      <c r="F132" s="338"/>
      <c r="G132" s="91">
        <f>SUM(G127+G131)</f>
        <v>189</v>
      </c>
      <c r="H132" s="91">
        <f t="shared" ref="H132:J132" si="39">SUM(H127+H131)</f>
        <v>401.90000000000003</v>
      </c>
      <c r="I132" s="91">
        <f t="shared" si="39"/>
        <v>95.9</v>
      </c>
      <c r="J132" s="91">
        <f t="shared" si="39"/>
        <v>80</v>
      </c>
      <c r="K132" s="326"/>
      <c r="L132" s="326"/>
      <c r="M132" s="326"/>
      <c r="N132" s="326"/>
      <c r="Q132" s="21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2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</row>
    <row r="133" spans="1:245" s="2" customFormat="1" ht="20.100000000000001" customHeight="1">
      <c r="A133" s="61" t="s">
        <v>29</v>
      </c>
      <c r="B133" s="62" t="s">
        <v>29</v>
      </c>
      <c r="C133" s="314" t="s">
        <v>80</v>
      </c>
      <c r="D133" s="315"/>
      <c r="E133" s="315"/>
      <c r="F133" s="315"/>
      <c r="G133" s="315"/>
      <c r="H133" s="315"/>
      <c r="I133" s="315"/>
      <c r="J133" s="315"/>
      <c r="K133" s="315"/>
      <c r="L133" s="315"/>
      <c r="M133" s="315"/>
      <c r="N133" s="316"/>
      <c r="O133" s="27"/>
      <c r="AM133" s="45"/>
    </row>
    <row r="134" spans="1:245" s="3" customFormat="1" ht="35.25" customHeight="1">
      <c r="A134" s="288" t="s">
        <v>29</v>
      </c>
      <c r="B134" s="299" t="s">
        <v>29</v>
      </c>
      <c r="C134" s="279" t="s">
        <v>32</v>
      </c>
      <c r="D134" s="344" t="s">
        <v>214</v>
      </c>
      <c r="E134" s="423" t="s">
        <v>253</v>
      </c>
      <c r="F134" s="427" t="s">
        <v>254</v>
      </c>
      <c r="G134" s="351"/>
      <c r="H134" s="430">
        <v>72.8</v>
      </c>
      <c r="I134" s="351"/>
      <c r="J134" s="351"/>
      <c r="K134" s="272" t="s">
        <v>215</v>
      </c>
      <c r="L134" s="90">
        <v>14</v>
      </c>
      <c r="M134" s="90">
        <v>15</v>
      </c>
      <c r="N134" s="90">
        <v>16</v>
      </c>
      <c r="Q134" s="21"/>
      <c r="AM134" s="46"/>
      <c r="AN134" s="509"/>
      <c r="AO134" s="509"/>
      <c r="II134" s="4"/>
    </row>
    <row r="135" spans="1:245" s="3" customFormat="1" ht="27.75" customHeight="1">
      <c r="A135" s="289"/>
      <c r="B135" s="300"/>
      <c r="C135" s="280"/>
      <c r="D135" s="422"/>
      <c r="E135" s="424"/>
      <c r="F135" s="428"/>
      <c r="G135" s="352"/>
      <c r="H135" s="431"/>
      <c r="I135" s="352"/>
      <c r="J135" s="352"/>
      <c r="K135" s="273" t="s">
        <v>255</v>
      </c>
      <c r="L135" s="90">
        <v>5</v>
      </c>
      <c r="M135" s="90">
        <v>6</v>
      </c>
      <c r="N135" s="90">
        <v>7</v>
      </c>
      <c r="Q135" s="21"/>
      <c r="AM135" s="46"/>
      <c r="II135" s="4"/>
    </row>
    <row r="136" spans="1:245" s="3" customFormat="1" ht="31.5" customHeight="1">
      <c r="A136" s="289"/>
      <c r="B136" s="300"/>
      <c r="C136" s="280"/>
      <c r="D136" s="422"/>
      <c r="E136" s="424"/>
      <c r="F136" s="428"/>
      <c r="G136" s="352"/>
      <c r="H136" s="431"/>
      <c r="I136" s="352"/>
      <c r="J136" s="352"/>
      <c r="K136" s="273" t="s">
        <v>256</v>
      </c>
      <c r="L136" s="90">
        <v>8</v>
      </c>
      <c r="M136" s="90">
        <v>9</v>
      </c>
      <c r="N136" s="90">
        <v>10</v>
      </c>
      <c r="Q136" s="21"/>
      <c r="AM136" s="46"/>
      <c r="II136" s="4"/>
    </row>
    <row r="137" spans="1:245" s="3" customFormat="1" ht="21" customHeight="1">
      <c r="A137" s="289"/>
      <c r="B137" s="300"/>
      <c r="C137" s="280"/>
      <c r="D137" s="422"/>
      <c r="E137" s="424"/>
      <c r="F137" s="428"/>
      <c r="G137" s="352"/>
      <c r="H137" s="431"/>
      <c r="I137" s="352"/>
      <c r="J137" s="352"/>
      <c r="K137" s="273" t="s">
        <v>257</v>
      </c>
      <c r="L137" s="90">
        <v>60</v>
      </c>
      <c r="M137" s="90">
        <v>60</v>
      </c>
      <c r="N137" s="90">
        <v>60</v>
      </c>
      <c r="Q137" s="21"/>
      <c r="AM137" s="46"/>
      <c r="II137" s="4"/>
    </row>
    <row r="138" spans="1:245" s="3" customFormat="1" ht="54.75" customHeight="1">
      <c r="A138" s="289"/>
      <c r="B138" s="300"/>
      <c r="C138" s="280"/>
      <c r="D138" s="422"/>
      <c r="E138" s="424"/>
      <c r="F138" s="429"/>
      <c r="G138" s="353"/>
      <c r="H138" s="432"/>
      <c r="I138" s="353"/>
      <c r="J138" s="353"/>
      <c r="K138" s="273" t="s">
        <v>258</v>
      </c>
      <c r="L138" s="90">
        <v>140</v>
      </c>
      <c r="M138" s="90">
        <v>145</v>
      </c>
      <c r="N138" s="90">
        <v>150</v>
      </c>
      <c r="Q138" s="21"/>
      <c r="AM138" s="46"/>
      <c r="II138" s="4"/>
    </row>
    <row r="139" spans="1:245" s="3" customFormat="1" ht="18.75" customHeight="1">
      <c r="A139" s="290"/>
      <c r="B139" s="301"/>
      <c r="C139" s="281"/>
      <c r="D139" s="345"/>
      <c r="E139" s="425"/>
      <c r="F139" s="68" t="s">
        <v>210</v>
      </c>
      <c r="G139" s="69">
        <f>SUM(G134)</f>
        <v>0</v>
      </c>
      <c r="H139" s="69">
        <f t="shared" ref="H139:J139" si="40">SUM(H134)</f>
        <v>72.8</v>
      </c>
      <c r="I139" s="69">
        <f t="shared" si="40"/>
        <v>0</v>
      </c>
      <c r="J139" s="69">
        <f t="shared" si="40"/>
        <v>0</v>
      </c>
      <c r="K139" s="354"/>
      <c r="L139" s="355"/>
      <c r="M139" s="355"/>
      <c r="N139" s="356"/>
      <c r="Q139" s="21"/>
      <c r="AM139" s="46"/>
      <c r="II139" s="4"/>
    </row>
    <row r="140" spans="1:245" s="3" customFormat="1" ht="32.25" customHeight="1">
      <c r="A140" s="298" t="s">
        <v>29</v>
      </c>
      <c r="B140" s="297" t="s">
        <v>29</v>
      </c>
      <c r="C140" s="296" t="s">
        <v>38</v>
      </c>
      <c r="D140" s="292" t="s">
        <v>229</v>
      </c>
      <c r="E140" s="365" t="s">
        <v>253</v>
      </c>
      <c r="F140" s="253" t="s">
        <v>25</v>
      </c>
      <c r="G140" s="100"/>
      <c r="H140" s="209">
        <v>26.5</v>
      </c>
      <c r="I140" s="233">
        <v>27.8</v>
      </c>
      <c r="J140" s="233">
        <v>29.7</v>
      </c>
      <c r="K140" s="65" t="s">
        <v>126</v>
      </c>
      <c r="L140" s="114" t="s">
        <v>101</v>
      </c>
      <c r="M140" s="114" t="s">
        <v>101</v>
      </c>
      <c r="N140" s="114" t="s">
        <v>101</v>
      </c>
      <c r="Q140" s="21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2">
        <v>31.8</v>
      </c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  <c r="IH140" s="4"/>
      <c r="II140" s="4"/>
      <c r="IJ140" s="4"/>
      <c r="IK140" s="4"/>
    </row>
    <row r="141" spans="1:245" s="3" customFormat="1" ht="48.75" customHeight="1">
      <c r="A141" s="298"/>
      <c r="B141" s="297"/>
      <c r="C141" s="296"/>
      <c r="D141" s="292"/>
      <c r="E141" s="365"/>
      <c r="F141" s="249" t="s">
        <v>150</v>
      </c>
      <c r="G141" s="235"/>
      <c r="H141" s="236">
        <v>10</v>
      </c>
      <c r="I141" s="234"/>
      <c r="J141" s="234"/>
      <c r="K141" s="65" t="s">
        <v>88</v>
      </c>
      <c r="L141" s="114" t="s">
        <v>234</v>
      </c>
      <c r="M141" s="114" t="s">
        <v>234</v>
      </c>
      <c r="N141" s="114" t="s">
        <v>234</v>
      </c>
      <c r="Q141" s="21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2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  <c r="IG141" s="4"/>
      <c r="IH141" s="4"/>
      <c r="II141" s="4"/>
      <c r="IJ141" s="4"/>
      <c r="IK141" s="4"/>
    </row>
    <row r="142" spans="1:245" s="3" customFormat="1" ht="17.25" customHeight="1">
      <c r="A142" s="298"/>
      <c r="B142" s="297"/>
      <c r="C142" s="296"/>
      <c r="D142" s="292"/>
      <c r="E142" s="365"/>
      <c r="F142" s="68" t="s">
        <v>210</v>
      </c>
      <c r="G142" s="69">
        <f t="shared" ref="G142:J142" si="41">SUM(G140)</f>
        <v>0</v>
      </c>
      <c r="H142" s="69">
        <f>SUM(H140+H141)</f>
        <v>36.5</v>
      </c>
      <c r="I142" s="69">
        <f t="shared" si="41"/>
        <v>27.8</v>
      </c>
      <c r="J142" s="69">
        <f t="shared" si="41"/>
        <v>29.7</v>
      </c>
      <c r="K142" s="325"/>
      <c r="L142" s="325"/>
      <c r="M142" s="325"/>
      <c r="N142" s="325"/>
      <c r="Q142" s="21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2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  <c r="IG142" s="4"/>
      <c r="IH142" s="4"/>
      <c r="II142" s="4"/>
      <c r="IJ142" s="4"/>
      <c r="IK142" s="4"/>
    </row>
    <row r="143" spans="1:245" ht="30" customHeight="1">
      <c r="A143" s="408" t="s">
        <v>29</v>
      </c>
      <c r="B143" s="366" t="s">
        <v>29</v>
      </c>
      <c r="C143" s="369" t="s">
        <v>39</v>
      </c>
      <c r="D143" s="372" t="s">
        <v>185</v>
      </c>
      <c r="E143" s="375" t="s">
        <v>78</v>
      </c>
      <c r="F143" s="261" t="s">
        <v>25</v>
      </c>
      <c r="G143" s="87">
        <v>3</v>
      </c>
      <c r="H143" s="203">
        <v>15</v>
      </c>
      <c r="I143" s="87">
        <v>15.7</v>
      </c>
      <c r="J143" s="87">
        <v>16.8</v>
      </c>
      <c r="K143" s="211" t="s">
        <v>194</v>
      </c>
      <c r="L143" s="212"/>
      <c r="M143" s="213"/>
      <c r="N143" s="21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 s="44">
        <v>10</v>
      </c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</row>
    <row r="144" spans="1:245" ht="28.5" customHeight="1">
      <c r="A144" s="409"/>
      <c r="B144" s="367"/>
      <c r="C144" s="370"/>
      <c r="D144" s="373"/>
      <c r="E144" s="376"/>
      <c r="F144" s="261" t="s">
        <v>56</v>
      </c>
      <c r="G144" s="87"/>
      <c r="H144" s="203"/>
      <c r="I144" s="87"/>
      <c r="J144" s="87"/>
      <c r="K144" s="214" t="s">
        <v>193</v>
      </c>
      <c r="L144" s="215">
        <v>4</v>
      </c>
      <c r="M144" s="215">
        <v>10</v>
      </c>
      <c r="N144" s="215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 s="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</row>
    <row r="145" spans="1:245" ht="16.899999999999999" customHeight="1">
      <c r="A145" s="410"/>
      <c r="B145" s="368"/>
      <c r="C145" s="371"/>
      <c r="D145" s="374"/>
      <c r="E145" s="377"/>
      <c r="F145" s="115" t="s">
        <v>210</v>
      </c>
      <c r="G145" s="116">
        <f t="shared" ref="G145:J145" si="42">SUM(G143:G144)</f>
        <v>3</v>
      </c>
      <c r="H145" s="116">
        <f t="shared" si="42"/>
        <v>15</v>
      </c>
      <c r="I145" s="116">
        <f t="shared" si="42"/>
        <v>15.7</v>
      </c>
      <c r="J145" s="116">
        <f t="shared" si="42"/>
        <v>16.8</v>
      </c>
      <c r="K145" s="362"/>
      <c r="L145" s="363"/>
      <c r="M145" s="363"/>
      <c r="N145" s="364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 s="44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</row>
    <row r="146" spans="1:245" s="3" customFormat="1" ht="17.25" customHeight="1">
      <c r="A146" s="61" t="s">
        <v>29</v>
      </c>
      <c r="B146" s="62" t="s">
        <v>29</v>
      </c>
      <c r="C146" s="338" t="s">
        <v>211</v>
      </c>
      <c r="D146" s="338"/>
      <c r="E146" s="338"/>
      <c r="F146" s="338"/>
      <c r="G146" s="91">
        <f>SUM(G139+G142+G145)</f>
        <v>3</v>
      </c>
      <c r="H146" s="91">
        <f t="shared" ref="H146:J146" si="43">SUM(H139+H142+H145)</f>
        <v>124.3</v>
      </c>
      <c r="I146" s="91">
        <f t="shared" si="43"/>
        <v>43.5</v>
      </c>
      <c r="J146" s="91">
        <f t="shared" si="43"/>
        <v>46.5</v>
      </c>
      <c r="K146" s="326"/>
      <c r="L146" s="326"/>
      <c r="M146" s="326"/>
      <c r="N146" s="326"/>
      <c r="Q146" s="21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2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  <c r="IH146" s="4"/>
      <c r="II146" s="4"/>
      <c r="IJ146" s="4"/>
      <c r="IK146" s="4"/>
    </row>
    <row r="147" spans="1:245" s="3" customFormat="1" ht="18.75" customHeight="1">
      <c r="A147" s="61" t="s">
        <v>29</v>
      </c>
      <c r="B147" s="291" t="s">
        <v>212</v>
      </c>
      <c r="C147" s="291"/>
      <c r="D147" s="291"/>
      <c r="E147" s="291"/>
      <c r="F147" s="291"/>
      <c r="G147" s="109">
        <f>SUM(G132+G146)</f>
        <v>192</v>
      </c>
      <c r="H147" s="109">
        <f>SUM(H132+H146)</f>
        <v>526.20000000000005</v>
      </c>
      <c r="I147" s="109">
        <f>SUM(I132+I146)</f>
        <v>139.4</v>
      </c>
      <c r="J147" s="109">
        <f>SUM(J132+J146)</f>
        <v>126.5</v>
      </c>
      <c r="K147" s="421"/>
      <c r="L147" s="421"/>
      <c r="M147" s="421"/>
      <c r="N147" s="421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2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  <c r="IH147" s="4"/>
      <c r="II147" s="4"/>
      <c r="IJ147" s="4"/>
      <c r="IK147" s="4"/>
    </row>
    <row r="148" spans="1:245" s="3" customFormat="1" ht="19.5" customHeight="1">
      <c r="A148" s="61" t="s">
        <v>32</v>
      </c>
      <c r="B148" s="426" t="s">
        <v>230</v>
      </c>
      <c r="C148" s="426"/>
      <c r="D148" s="426"/>
      <c r="E148" s="426"/>
      <c r="F148" s="426"/>
      <c r="G148" s="426"/>
      <c r="H148" s="426"/>
      <c r="I148" s="117"/>
      <c r="J148" s="163"/>
      <c r="K148" s="433"/>
      <c r="L148" s="433"/>
      <c r="M148" s="433"/>
      <c r="N148" s="433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2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  <c r="IH148" s="4"/>
      <c r="II148" s="4"/>
      <c r="IJ148" s="4"/>
      <c r="IK148" s="4"/>
    </row>
    <row r="149" spans="1:245" s="3" customFormat="1" ht="16.5" customHeight="1">
      <c r="A149" s="61" t="s">
        <v>32</v>
      </c>
      <c r="B149" s="62" t="s">
        <v>15</v>
      </c>
      <c r="C149" s="314" t="s">
        <v>59</v>
      </c>
      <c r="D149" s="315"/>
      <c r="E149" s="315"/>
      <c r="F149" s="315"/>
      <c r="G149" s="315"/>
      <c r="H149" s="315"/>
      <c r="I149" s="315"/>
      <c r="J149" s="315"/>
      <c r="K149" s="315"/>
      <c r="L149" s="315"/>
      <c r="M149" s="315"/>
      <c r="N149" s="316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2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  <c r="IH149" s="4"/>
      <c r="II149" s="4"/>
      <c r="IJ149" s="4"/>
      <c r="IK149" s="4"/>
    </row>
    <row r="150" spans="1:245" s="3" customFormat="1" ht="31.5" customHeight="1">
      <c r="A150" s="298" t="s">
        <v>32</v>
      </c>
      <c r="B150" s="297" t="s">
        <v>15</v>
      </c>
      <c r="C150" s="296" t="s">
        <v>15</v>
      </c>
      <c r="D150" s="380" t="s">
        <v>231</v>
      </c>
      <c r="E150" s="365" t="s">
        <v>29</v>
      </c>
      <c r="F150" s="251" t="s">
        <v>25</v>
      </c>
      <c r="G150" s="100">
        <f>2521+70</f>
        <v>2591</v>
      </c>
      <c r="H150" s="209">
        <v>74.7</v>
      </c>
      <c r="I150" s="64">
        <v>65</v>
      </c>
      <c r="J150" s="164">
        <v>53.5</v>
      </c>
      <c r="K150" s="76" t="s">
        <v>128</v>
      </c>
      <c r="L150" s="108">
        <v>4</v>
      </c>
      <c r="M150" s="108">
        <v>4</v>
      </c>
      <c r="N150" s="108">
        <v>4</v>
      </c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2">
        <v>5752.8</v>
      </c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  <c r="IH150" s="4"/>
      <c r="II150" s="4"/>
      <c r="IJ150" s="4"/>
      <c r="IK150" s="4"/>
    </row>
    <row r="151" spans="1:245" s="3" customFormat="1" ht="48" customHeight="1">
      <c r="A151" s="298"/>
      <c r="B151" s="297"/>
      <c r="C151" s="296"/>
      <c r="D151" s="380"/>
      <c r="E151" s="365"/>
      <c r="F151" s="249" t="s">
        <v>150</v>
      </c>
      <c r="G151" s="100"/>
      <c r="H151" s="209">
        <v>2500.6999999999998</v>
      </c>
      <c r="I151" s="64">
        <v>2443.1</v>
      </c>
      <c r="J151" s="164">
        <v>2443.1</v>
      </c>
      <c r="K151" s="76" t="s">
        <v>192</v>
      </c>
      <c r="L151" s="118">
        <v>100</v>
      </c>
      <c r="M151" s="118">
        <v>100</v>
      </c>
      <c r="N151" s="118">
        <v>100</v>
      </c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2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  <c r="IH151" s="4"/>
      <c r="II151" s="4"/>
      <c r="IJ151" s="4"/>
      <c r="IK151" s="4"/>
    </row>
    <row r="152" spans="1:245" s="3" customFormat="1" ht="19.5" customHeight="1">
      <c r="A152" s="298"/>
      <c r="B152" s="297"/>
      <c r="C152" s="296"/>
      <c r="D152" s="380"/>
      <c r="E152" s="365"/>
      <c r="F152" s="68" t="s">
        <v>210</v>
      </c>
      <c r="G152" s="69">
        <f t="shared" ref="G152:J152" si="44">SUM(G150:G151)</f>
        <v>2591</v>
      </c>
      <c r="H152" s="69">
        <f t="shared" si="44"/>
        <v>2575.3999999999996</v>
      </c>
      <c r="I152" s="69">
        <f t="shared" si="44"/>
        <v>2508.1</v>
      </c>
      <c r="J152" s="69">
        <f t="shared" si="44"/>
        <v>2496.6</v>
      </c>
      <c r="K152" s="405"/>
      <c r="L152" s="406"/>
      <c r="M152" s="406"/>
      <c r="N152" s="407"/>
      <c r="Q152" s="21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2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  <c r="IH152" s="4"/>
      <c r="II152" s="4"/>
      <c r="IJ152" s="4"/>
      <c r="IK152" s="4"/>
    </row>
    <row r="153" spans="1:245" s="3" customFormat="1" ht="51" customHeight="1">
      <c r="A153" s="298" t="s">
        <v>32</v>
      </c>
      <c r="B153" s="297" t="s">
        <v>15</v>
      </c>
      <c r="C153" s="296" t="s">
        <v>29</v>
      </c>
      <c r="D153" s="305" t="s">
        <v>89</v>
      </c>
      <c r="E153" s="379" t="s">
        <v>32</v>
      </c>
      <c r="F153" s="251" t="s">
        <v>25</v>
      </c>
      <c r="G153" s="100">
        <v>215</v>
      </c>
      <c r="H153" s="209">
        <v>215</v>
      </c>
      <c r="I153" s="119">
        <v>215</v>
      </c>
      <c r="J153" s="162">
        <v>215</v>
      </c>
      <c r="K153" s="76" t="s">
        <v>60</v>
      </c>
      <c r="L153" s="108">
        <v>100</v>
      </c>
      <c r="M153" s="108">
        <v>100</v>
      </c>
      <c r="N153" s="108">
        <v>100</v>
      </c>
      <c r="Q153" s="21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2">
        <v>215</v>
      </c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  <c r="IH153" s="4"/>
      <c r="II153" s="4"/>
      <c r="IJ153" s="4"/>
      <c r="IK153" s="4"/>
    </row>
    <row r="154" spans="1:245" s="3" customFormat="1" ht="51" customHeight="1">
      <c r="A154" s="298"/>
      <c r="B154" s="297"/>
      <c r="C154" s="296"/>
      <c r="D154" s="305"/>
      <c r="E154" s="379"/>
      <c r="F154" s="249" t="s">
        <v>152</v>
      </c>
      <c r="G154" s="100"/>
      <c r="H154" s="209">
        <v>17.899999999999999</v>
      </c>
      <c r="I154" s="216"/>
      <c r="J154" s="216"/>
      <c r="K154" s="217"/>
      <c r="L154" s="218"/>
      <c r="M154" s="218"/>
      <c r="N154" s="219"/>
      <c r="Q154" s="21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2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  <c r="IH154" s="4"/>
      <c r="II154" s="4"/>
      <c r="IJ154" s="4"/>
      <c r="IK154" s="4"/>
    </row>
    <row r="155" spans="1:245" s="3" customFormat="1" ht="18" customHeight="1">
      <c r="A155" s="298"/>
      <c r="B155" s="297"/>
      <c r="C155" s="296"/>
      <c r="D155" s="378"/>
      <c r="E155" s="379"/>
      <c r="F155" s="68" t="s">
        <v>210</v>
      </c>
      <c r="G155" s="69">
        <f>SUM(G153:G154)</f>
        <v>215</v>
      </c>
      <c r="H155" s="69">
        <f t="shared" ref="H155:J155" si="45">SUM(H153:H154)</f>
        <v>232.9</v>
      </c>
      <c r="I155" s="69">
        <f t="shared" si="45"/>
        <v>215</v>
      </c>
      <c r="J155" s="69">
        <f t="shared" si="45"/>
        <v>215</v>
      </c>
      <c r="K155" s="405"/>
      <c r="L155" s="406"/>
      <c r="M155" s="406"/>
      <c r="N155" s="407"/>
      <c r="Q155" s="21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2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  <c r="IH155" s="4"/>
      <c r="II155" s="4"/>
      <c r="IJ155" s="4"/>
      <c r="IK155" s="4"/>
    </row>
    <row r="156" spans="1:245" s="3" customFormat="1" ht="116.25" customHeight="1">
      <c r="A156" s="298" t="s">
        <v>32</v>
      </c>
      <c r="B156" s="297" t="s">
        <v>15</v>
      </c>
      <c r="C156" s="296" t="s">
        <v>32</v>
      </c>
      <c r="D156" s="380" t="s">
        <v>61</v>
      </c>
      <c r="E156" s="340" t="s">
        <v>32</v>
      </c>
      <c r="F156" s="251" t="s">
        <v>25</v>
      </c>
      <c r="G156" s="186">
        <v>15</v>
      </c>
      <c r="H156" s="206">
        <v>17</v>
      </c>
      <c r="I156" s="119">
        <v>17.8</v>
      </c>
      <c r="J156" s="162">
        <v>19.100000000000001</v>
      </c>
      <c r="K156" s="76" t="s">
        <v>191</v>
      </c>
      <c r="L156" s="108">
        <v>100</v>
      </c>
      <c r="M156" s="108">
        <v>100</v>
      </c>
      <c r="N156" s="108">
        <v>100</v>
      </c>
      <c r="Q156" s="21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2">
        <v>9.4</v>
      </c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  <c r="IG156" s="4"/>
      <c r="IH156" s="4"/>
      <c r="II156" s="4"/>
      <c r="IJ156" s="4"/>
      <c r="IK156" s="4"/>
    </row>
    <row r="157" spans="1:245" s="3" customFormat="1" ht="24" customHeight="1">
      <c r="A157" s="298"/>
      <c r="B157" s="297"/>
      <c r="C157" s="296"/>
      <c r="D157" s="381"/>
      <c r="E157" s="340"/>
      <c r="F157" s="68" t="s">
        <v>210</v>
      </c>
      <c r="G157" s="69">
        <f t="shared" ref="G157:J157" si="46">SUM(G156)</f>
        <v>15</v>
      </c>
      <c r="H157" s="69">
        <f t="shared" si="46"/>
        <v>17</v>
      </c>
      <c r="I157" s="69">
        <f t="shared" si="46"/>
        <v>17.8</v>
      </c>
      <c r="J157" s="69">
        <f t="shared" si="46"/>
        <v>19.100000000000001</v>
      </c>
      <c r="K157" s="405"/>
      <c r="L157" s="406"/>
      <c r="M157" s="406"/>
      <c r="N157" s="407"/>
      <c r="Q157" s="21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2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  <c r="IG157" s="4"/>
      <c r="IH157" s="4"/>
      <c r="II157" s="4"/>
      <c r="IJ157" s="4"/>
      <c r="IK157" s="4"/>
    </row>
    <row r="158" spans="1:245" s="3" customFormat="1" ht="76.5" customHeight="1">
      <c r="A158" s="298" t="s">
        <v>32</v>
      </c>
      <c r="B158" s="297" t="s">
        <v>15</v>
      </c>
      <c r="C158" s="296" t="s">
        <v>37</v>
      </c>
      <c r="D158" s="349" t="s">
        <v>190</v>
      </c>
      <c r="E158" s="365" t="s">
        <v>103</v>
      </c>
      <c r="F158" s="251" t="s">
        <v>25</v>
      </c>
      <c r="G158" s="100">
        <v>331</v>
      </c>
      <c r="H158" s="209">
        <v>800</v>
      </c>
      <c r="I158" s="119">
        <v>839.4</v>
      </c>
      <c r="J158" s="162">
        <v>897.2</v>
      </c>
      <c r="K158" s="76" t="s">
        <v>60</v>
      </c>
      <c r="L158" s="66">
        <v>100</v>
      </c>
      <c r="M158" s="108">
        <v>100</v>
      </c>
      <c r="N158" s="108">
        <v>100</v>
      </c>
      <c r="Q158" s="21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2">
        <v>450</v>
      </c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  <c r="IH158" s="4"/>
      <c r="II158" s="4"/>
      <c r="IJ158" s="4"/>
      <c r="IK158" s="4"/>
    </row>
    <row r="159" spans="1:245" s="3" customFormat="1" ht="22.5" customHeight="1">
      <c r="A159" s="298"/>
      <c r="B159" s="297"/>
      <c r="C159" s="296"/>
      <c r="D159" s="349"/>
      <c r="E159" s="365"/>
      <c r="F159" s="68" t="s">
        <v>210</v>
      </c>
      <c r="G159" s="69">
        <f t="shared" ref="G159:J159" si="47">SUM(G158)</f>
        <v>331</v>
      </c>
      <c r="H159" s="69">
        <f t="shared" si="47"/>
        <v>800</v>
      </c>
      <c r="I159" s="69">
        <f t="shared" si="47"/>
        <v>839.4</v>
      </c>
      <c r="J159" s="69">
        <f t="shared" si="47"/>
        <v>897.2</v>
      </c>
      <c r="K159" s="405"/>
      <c r="L159" s="406"/>
      <c r="M159" s="406"/>
      <c r="N159" s="407"/>
      <c r="Q159" s="21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2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  <c r="IH159" s="4"/>
      <c r="II159" s="4"/>
      <c r="IJ159" s="4"/>
      <c r="IK159" s="4"/>
    </row>
    <row r="160" spans="1:245" s="3" customFormat="1" ht="47.25" customHeight="1">
      <c r="A160" s="298" t="s">
        <v>32</v>
      </c>
      <c r="B160" s="297" t="s">
        <v>15</v>
      </c>
      <c r="C160" s="296" t="s">
        <v>38</v>
      </c>
      <c r="D160" s="349" t="s">
        <v>186</v>
      </c>
      <c r="E160" s="340" t="s">
        <v>32</v>
      </c>
      <c r="F160" s="260" t="s">
        <v>25</v>
      </c>
      <c r="G160" s="186">
        <v>14.4</v>
      </c>
      <c r="H160" s="206">
        <v>15</v>
      </c>
      <c r="I160" s="119">
        <v>15.7</v>
      </c>
      <c r="J160" s="162">
        <v>16.8</v>
      </c>
      <c r="K160" s="65" t="s">
        <v>191</v>
      </c>
      <c r="L160" s="66">
        <v>100</v>
      </c>
      <c r="M160" s="66">
        <v>100</v>
      </c>
      <c r="N160" s="66">
        <v>100</v>
      </c>
      <c r="Q160" s="21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2">
        <v>9.4</v>
      </c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  <c r="IH160" s="4"/>
      <c r="II160" s="4"/>
      <c r="IJ160" s="4"/>
      <c r="IK160" s="4"/>
    </row>
    <row r="161" spans="1:245" s="3" customFormat="1" ht="18.75" customHeight="1">
      <c r="A161" s="298"/>
      <c r="B161" s="297"/>
      <c r="C161" s="296"/>
      <c r="D161" s="514"/>
      <c r="E161" s="340"/>
      <c r="F161" s="68" t="s">
        <v>210</v>
      </c>
      <c r="G161" s="69">
        <f t="shared" ref="G161:J161" si="48">SUM(G160)</f>
        <v>14.4</v>
      </c>
      <c r="H161" s="69">
        <f t="shared" si="48"/>
        <v>15</v>
      </c>
      <c r="I161" s="69">
        <f t="shared" si="48"/>
        <v>15.7</v>
      </c>
      <c r="J161" s="69">
        <f t="shared" si="48"/>
        <v>16.8</v>
      </c>
      <c r="K161" s="405"/>
      <c r="L161" s="406"/>
      <c r="M161" s="406"/>
      <c r="N161" s="407"/>
      <c r="Q161" s="21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2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  <c r="IH161" s="4"/>
      <c r="II161" s="4"/>
      <c r="IJ161" s="4"/>
      <c r="IK161" s="4"/>
    </row>
    <row r="162" spans="1:245" s="3" customFormat="1" ht="46.5" customHeight="1">
      <c r="A162" s="298" t="s">
        <v>32</v>
      </c>
      <c r="B162" s="297" t="s">
        <v>15</v>
      </c>
      <c r="C162" s="296" t="s">
        <v>39</v>
      </c>
      <c r="D162" s="349" t="s">
        <v>251</v>
      </c>
      <c r="E162" s="340" t="s">
        <v>37</v>
      </c>
      <c r="F162" s="260" t="s">
        <v>25</v>
      </c>
      <c r="G162" s="263"/>
      <c r="H162" s="206">
        <v>1242.8</v>
      </c>
      <c r="I162" s="262"/>
      <c r="J162" s="262"/>
      <c r="K162" s="65" t="s">
        <v>252</v>
      </c>
      <c r="L162" s="66">
        <v>100</v>
      </c>
      <c r="M162" s="66">
        <v>100</v>
      </c>
      <c r="N162" s="66"/>
      <c r="Q162" s="21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2">
        <v>9.4</v>
      </c>
      <c r="AN162" s="507"/>
      <c r="AO162" s="508"/>
      <c r="AP162" s="508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  <c r="IH162" s="4"/>
      <c r="II162" s="4"/>
      <c r="IJ162" s="4"/>
      <c r="IK162" s="4"/>
    </row>
    <row r="163" spans="1:245" s="3" customFormat="1" ht="46.5" customHeight="1">
      <c r="A163" s="298"/>
      <c r="B163" s="297"/>
      <c r="C163" s="296"/>
      <c r="D163" s="349"/>
      <c r="E163" s="340"/>
      <c r="F163" s="252" t="s">
        <v>152</v>
      </c>
      <c r="G163" s="275"/>
      <c r="H163" s="206">
        <v>39.9</v>
      </c>
      <c r="I163" s="274"/>
      <c r="J163" s="274"/>
      <c r="K163" s="276"/>
      <c r="L163" s="277"/>
      <c r="M163" s="277"/>
      <c r="N163" s="278"/>
      <c r="Q163" s="21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2"/>
      <c r="AN163" s="507"/>
      <c r="AO163" s="508"/>
      <c r="AP163" s="508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  <c r="IH163" s="4"/>
      <c r="II163" s="4"/>
      <c r="IJ163" s="4"/>
      <c r="IK163" s="4"/>
    </row>
    <row r="164" spans="1:245" s="3" customFormat="1" ht="18.75" customHeight="1">
      <c r="A164" s="298"/>
      <c r="B164" s="297"/>
      <c r="C164" s="296"/>
      <c r="D164" s="349"/>
      <c r="E164" s="340"/>
      <c r="F164" s="68" t="s">
        <v>210</v>
      </c>
      <c r="G164" s="69">
        <f>SUM(G162+G163)</f>
        <v>0</v>
      </c>
      <c r="H164" s="69">
        <f t="shared" ref="H164:J164" si="49">SUM(H162+H163)</f>
        <v>1282.7</v>
      </c>
      <c r="I164" s="69">
        <f t="shared" si="49"/>
        <v>0</v>
      </c>
      <c r="J164" s="69">
        <f t="shared" si="49"/>
        <v>0</v>
      </c>
      <c r="K164" s="405"/>
      <c r="L164" s="406"/>
      <c r="M164" s="406"/>
      <c r="N164" s="407"/>
      <c r="Q164" s="21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2"/>
      <c r="AN164" s="507"/>
      <c r="AO164" s="508"/>
      <c r="AP164" s="508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  <c r="IH164" s="4"/>
      <c r="II164" s="4"/>
      <c r="IJ164" s="4"/>
      <c r="IK164" s="4"/>
    </row>
    <row r="165" spans="1:245" s="3" customFormat="1" ht="23.25" customHeight="1">
      <c r="A165" s="61" t="s">
        <v>32</v>
      </c>
      <c r="B165" s="62" t="s">
        <v>15</v>
      </c>
      <c r="C165" s="338" t="s">
        <v>211</v>
      </c>
      <c r="D165" s="338"/>
      <c r="E165" s="338"/>
      <c r="F165" s="338"/>
      <c r="G165" s="91">
        <f>SUM(G152+G155+G157+G159+G161+G164)</f>
        <v>3166.4</v>
      </c>
      <c r="H165" s="91">
        <f t="shared" ref="H165:J165" si="50">SUM(H152+H155+H157+H159+H161+H164)</f>
        <v>4923</v>
      </c>
      <c r="I165" s="91">
        <f t="shared" si="50"/>
        <v>3596</v>
      </c>
      <c r="J165" s="91">
        <f t="shared" si="50"/>
        <v>3644.7</v>
      </c>
      <c r="K165" s="326"/>
      <c r="L165" s="326"/>
      <c r="M165" s="326"/>
      <c r="N165" s="326"/>
      <c r="Q165" s="21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2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  <c r="IH165" s="4"/>
      <c r="II165" s="4"/>
      <c r="IJ165" s="4"/>
      <c r="IK165" s="4"/>
    </row>
    <row r="166" spans="1:245" s="3" customFormat="1" ht="24" customHeight="1">
      <c r="A166" s="61" t="s">
        <v>32</v>
      </c>
      <c r="B166" s="62" t="s">
        <v>29</v>
      </c>
      <c r="C166" s="314" t="s">
        <v>92</v>
      </c>
      <c r="D166" s="315"/>
      <c r="E166" s="315"/>
      <c r="F166" s="315"/>
      <c r="G166" s="315"/>
      <c r="H166" s="315"/>
      <c r="I166" s="315"/>
      <c r="J166" s="315"/>
      <c r="K166" s="315"/>
      <c r="L166" s="315"/>
      <c r="M166" s="315"/>
      <c r="N166" s="316"/>
      <c r="Q166" s="21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2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  <c r="IH166" s="4"/>
      <c r="II166" s="4"/>
      <c r="IJ166" s="4"/>
      <c r="IK166" s="4"/>
    </row>
    <row r="167" spans="1:245" s="3" customFormat="1" ht="43.5" customHeight="1">
      <c r="A167" s="298" t="s">
        <v>32</v>
      </c>
      <c r="B167" s="297" t="s">
        <v>29</v>
      </c>
      <c r="C167" s="296" t="s">
        <v>15</v>
      </c>
      <c r="D167" s="292" t="s">
        <v>93</v>
      </c>
      <c r="E167" s="365" t="s">
        <v>127</v>
      </c>
      <c r="F167" s="251" t="s">
        <v>25</v>
      </c>
      <c r="G167" s="186">
        <v>14.5</v>
      </c>
      <c r="H167" s="206">
        <v>14.5</v>
      </c>
      <c r="I167" s="78">
        <v>15.2</v>
      </c>
      <c r="J167" s="156">
        <v>16.3</v>
      </c>
      <c r="K167" s="402"/>
      <c r="L167" s="403"/>
      <c r="M167" s="403"/>
      <c r="N167" s="404"/>
      <c r="Q167" s="21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2">
        <v>14.5</v>
      </c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  <c r="IH167" s="4"/>
      <c r="II167" s="4"/>
      <c r="IJ167" s="4"/>
      <c r="IK167" s="4"/>
    </row>
    <row r="168" spans="1:245" s="3" customFormat="1" ht="19.5" customHeight="1">
      <c r="A168" s="298"/>
      <c r="B168" s="297"/>
      <c r="C168" s="296"/>
      <c r="D168" s="292"/>
      <c r="E168" s="365"/>
      <c r="F168" s="68" t="s">
        <v>210</v>
      </c>
      <c r="G168" s="69">
        <f t="shared" ref="G168:J168" si="51">G167</f>
        <v>14.5</v>
      </c>
      <c r="H168" s="69">
        <f t="shared" si="51"/>
        <v>14.5</v>
      </c>
      <c r="I168" s="69">
        <f t="shared" si="51"/>
        <v>15.2</v>
      </c>
      <c r="J168" s="69">
        <f t="shared" si="51"/>
        <v>16.3</v>
      </c>
      <c r="K168" s="405"/>
      <c r="L168" s="406"/>
      <c r="M168" s="406"/>
      <c r="N168" s="407"/>
      <c r="Q168" s="21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2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  <c r="IH168" s="4"/>
      <c r="II168" s="4"/>
      <c r="IJ168" s="4"/>
      <c r="IK168" s="4"/>
    </row>
    <row r="169" spans="1:245" s="3" customFormat="1" ht="18.600000000000001" customHeight="1">
      <c r="A169" s="61" t="s">
        <v>32</v>
      </c>
      <c r="B169" s="62" t="s">
        <v>29</v>
      </c>
      <c r="C169" s="338" t="s">
        <v>211</v>
      </c>
      <c r="D169" s="338"/>
      <c r="E169" s="338"/>
      <c r="F169" s="338"/>
      <c r="G169" s="91">
        <f t="shared" ref="G169:J169" si="52">SUM(G168)</f>
        <v>14.5</v>
      </c>
      <c r="H169" s="91">
        <f t="shared" si="52"/>
        <v>14.5</v>
      </c>
      <c r="I169" s="91">
        <f t="shared" si="52"/>
        <v>15.2</v>
      </c>
      <c r="J169" s="91">
        <f t="shared" si="52"/>
        <v>16.3</v>
      </c>
      <c r="K169" s="326"/>
      <c r="L169" s="326"/>
      <c r="M169" s="326"/>
      <c r="N169" s="326"/>
      <c r="Q169" s="21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2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  <c r="IH169" s="4"/>
      <c r="II169" s="4"/>
      <c r="IJ169" s="4"/>
      <c r="IK169" s="4"/>
    </row>
    <row r="170" spans="1:245" s="3" customFormat="1" ht="18.600000000000001" customHeight="1">
      <c r="A170" s="61" t="s">
        <v>32</v>
      </c>
      <c r="B170" s="291" t="s">
        <v>212</v>
      </c>
      <c r="C170" s="291" t="e">
        <f>SUM(#REF!+C169)</f>
        <v>#REF!</v>
      </c>
      <c r="D170" s="291" t="e">
        <f>SUM(#REF!+D169)</f>
        <v>#REF!</v>
      </c>
      <c r="E170" s="291" t="e">
        <f>SUM(#REF!+E169)</f>
        <v>#REF!</v>
      </c>
      <c r="F170" s="291" t="e">
        <f>SUM(#REF!+F169)</f>
        <v>#REF!</v>
      </c>
      <c r="G170" s="109">
        <f t="shared" ref="G170:J170" si="53">SUM(G165+G169)</f>
        <v>3180.9</v>
      </c>
      <c r="H170" s="109">
        <f t="shared" si="53"/>
        <v>4937.5</v>
      </c>
      <c r="I170" s="109">
        <f t="shared" si="53"/>
        <v>3611.2</v>
      </c>
      <c r="J170" s="109">
        <f t="shared" si="53"/>
        <v>3661</v>
      </c>
      <c r="K170" s="401"/>
      <c r="L170" s="401"/>
      <c r="M170" s="401"/>
      <c r="N170" s="401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2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  <c r="IH170" s="4"/>
      <c r="II170" s="4"/>
      <c r="IJ170" s="4"/>
      <c r="IK170" s="4"/>
    </row>
    <row r="171" spans="1:245" s="3" customFormat="1" ht="22.5" customHeight="1">
      <c r="A171" s="120" t="s">
        <v>43</v>
      </c>
      <c r="B171" s="513" t="s">
        <v>213</v>
      </c>
      <c r="C171" s="513"/>
      <c r="D171" s="513"/>
      <c r="E171" s="513"/>
      <c r="F171" s="513"/>
      <c r="G171" s="121">
        <f>SUM(G121+G147+G170)</f>
        <v>9404.5</v>
      </c>
      <c r="H171" s="121">
        <f>SUM(H121+H147+H170)</f>
        <v>11959</v>
      </c>
      <c r="I171" s="121">
        <f>SUM(I121+I147+I170)</f>
        <v>10707.3</v>
      </c>
      <c r="J171" s="121">
        <f>SUM(J121+J147+J170)</f>
        <v>11010.5</v>
      </c>
      <c r="K171" s="512"/>
      <c r="L171" s="512"/>
      <c r="M171" s="512"/>
      <c r="N171" s="512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2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  <c r="IE171" s="4"/>
      <c r="IF171" s="4"/>
      <c r="IG171" s="4"/>
      <c r="IH171" s="4"/>
      <c r="II171" s="4"/>
      <c r="IJ171" s="4"/>
      <c r="IK171" s="4"/>
    </row>
    <row r="172" spans="1:245" ht="13.5" customHeight="1">
      <c r="A172" s="122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 s="38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</row>
    <row r="173" spans="1:245" s="2" customFormat="1" ht="25.5" hidden="1" customHeight="1">
      <c r="A173" s="123"/>
      <c r="B173" s="123"/>
      <c r="C173" s="123"/>
      <c r="D173" s="123"/>
      <c r="E173" s="123"/>
      <c r="F173" s="124" t="s">
        <v>25</v>
      </c>
      <c r="G173" s="192">
        <f>SUM(G24+G38+G41+G93+G98+G101+G105+G115+G118+G125+G128+G140+G143+G150+G153+G156+G158+G160+G162+G167)</f>
        <v>8343.5</v>
      </c>
      <c r="H173" s="263">
        <f t="shared" ref="H173:J173" si="54">SUM(H24+H38+H41+H93+H98+H101+H105+H115+H118+H125+H128+H140+H143+H150+H153+H156+H158+H160+H162+H167)</f>
        <v>8403.6</v>
      </c>
      <c r="I173" s="263">
        <f t="shared" si="54"/>
        <v>7064.0999999999995</v>
      </c>
      <c r="J173" s="263">
        <f t="shared" si="54"/>
        <v>7271.4000000000005</v>
      </c>
      <c r="K173" s="123"/>
      <c r="L173" s="123"/>
      <c r="M173" s="123"/>
      <c r="N173" s="123"/>
      <c r="O173" s="27"/>
      <c r="AM173" s="39"/>
    </row>
    <row r="174" spans="1:245" s="2" customFormat="1" ht="25.5" hidden="1" customHeight="1">
      <c r="A174" s="123"/>
      <c r="B174" s="123"/>
      <c r="C174" s="123"/>
      <c r="D174" s="123"/>
      <c r="E174" s="123"/>
      <c r="F174" s="124" t="s">
        <v>95</v>
      </c>
      <c r="G174" s="125">
        <f>SUM(G151+G102+G106+G109+G111+G116+G126+G25+G129+G141+G154+G163)</f>
        <v>412.6</v>
      </c>
      <c r="H174" s="125">
        <f t="shared" ref="H174:J174" si="55">SUM(H151+H102+H106+H109+H111+H116+H126+H25+H129+H141+H154+H163)</f>
        <v>2852.7000000000003</v>
      </c>
      <c r="I174" s="125">
        <f t="shared" si="55"/>
        <v>2743.1</v>
      </c>
      <c r="J174" s="125">
        <f t="shared" si="55"/>
        <v>2943.1</v>
      </c>
      <c r="K174" s="123"/>
      <c r="L174" s="123"/>
      <c r="M174" s="123"/>
      <c r="N174" s="123"/>
      <c r="O174" s="27"/>
      <c r="AM174" s="39"/>
    </row>
    <row r="175" spans="1:245" s="2" customFormat="1" ht="25.5" hidden="1" customHeight="1">
      <c r="A175" s="123"/>
      <c r="B175" s="123"/>
      <c r="C175" s="123"/>
      <c r="D175" s="123"/>
      <c r="E175" s="123"/>
      <c r="F175" s="124" t="s">
        <v>97</v>
      </c>
      <c r="G175" s="192">
        <f>SUM(G44)</f>
        <v>1</v>
      </c>
      <c r="H175" s="105">
        <f>SUM(H44)</f>
        <v>1</v>
      </c>
      <c r="I175" s="192">
        <f>SUM(I44)</f>
        <v>1</v>
      </c>
      <c r="J175" s="192">
        <f>SUM(J44)</f>
        <v>1.1000000000000001</v>
      </c>
      <c r="K175" s="123"/>
      <c r="L175" s="123"/>
      <c r="M175" s="123"/>
      <c r="N175" s="123"/>
      <c r="O175" s="27"/>
      <c r="AM175" s="39"/>
    </row>
    <row r="176" spans="1:245" s="2" customFormat="1" ht="24" hidden="1" customHeight="1">
      <c r="A176" s="123"/>
      <c r="B176" s="123"/>
      <c r="C176" s="123"/>
      <c r="D176" s="123"/>
      <c r="E176" s="123"/>
      <c r="F176" s="124" t="s">
        <v>36</v>
      </c>
      <c r="G176" s="192">
        <f>SUM(G26+G42)</f>
        <v>89.300000000000011</v>
      </c>
      <c r="H176" s="105">
        <f>SUM(H26+H42)</f>
        <v>0</v>
      </c>
      <c r="I176" s="192">
        <f>SUM(I26+I42)</f>
        <v>86.6</v>
      </c>
      <c r="J176" s="192">
        <f>SUM(J26+J42)</f>
        <v>86.6</v>
      </c>
      <c r="K176" s="123"/>
      <c r="L176" s="123"/>
      <c r="M176" s="123"/>
      <c r="N176" s="123"/>
      <c r="O176" s="27"/>
      <c r="AM176" s="39"/>
    </row>
    <row r="177" spans="1:245" s="2" customFormat="1" ht="24" hidden="1" customHeight="1">
      <c r="A177" s="123"/>
      <c r="B177" s="123"/>
      <c r="C177" s="123"/>
      <c r="D177" s="123"/>
      <c r="E177" s="123"/>
      <c r="F177" s="124" t="s">
        <v>165</v>
      </c>
      <c r="G177" s="192">
        <f>SUM(G48+G50+G52+G54+G56+G58+G60+G62+G64+G66+G68+G70+G72+G74+G76+G78+G80+G82+G84+G86+G88)</f>
        <v>558.09999999999991</v>
      </c>
      <c r="H177" s="105">
        <f>SUM(H48+H50+H52+H54+H56+H58+H60+H62+H64+H66+H68+H70+H72+H74+H76+H78+H80+H82+H84+H86+H88)</f>
        <v>478.90000000000009</v>
      </c>
      <c r="I177" s="192">
        <f>SUM(I48+I50+I52+I54+I56+I58+I60+I62+I64+I66+I68+I70+I72+I74+I76+I78+I80+I82+I84+I86+I88)</f>
        <v>662.5</v>
      </c>
      <c r="J177" s="192">
        <f>SUM(J48+J50+J52+J54+J56+J58+J60+J62+J64+J66+J68+J70+J72+J74+J76+J78+J80+J82+J84+J86+J88)</f>
        <v>708.30000000000007</v>
      </c>
      <c r="K177" s="123"/>
      <c r="L177" s="123"/>
      <c r="M177" s="123"/>
      <c r="N177" s="123"/>
      <c r="O177" s="27"/>
      <c r="AM177" s="39"/>
    </row>
    <row r="178" spans="1:245" s="2" customFormat="1" ht="22.5" hidden="1" customHeight="1">
      <c r="A178" s="123"/>
      <c r="B178" s="123"/>
      <c r="C178" s="123"/>
      <c r="D178" s="123"/>
      <c r="E178" s="123"/>
      <c r="F178" s="124" t="s">
        <v>51</v>
      </c>
      <c r="G178" s="192">
        <f>SUM(G94+G103+G107+G130)</f>
        <v>0</v>
      </c>
      <c r="H178" s="105">
        <f>SUM(H94+H103+H107+H130)</f>
        <v>150</v>
      </c>
      <c r="I178" s="192">
        <f>SUM(I94+I103+I107+I130)</f>
        <v>150</v>
      </c>
      <c r="J178" s="192">
        <f>SUM(J94+J103+J107+J130)</f>
        <v>0</v>
      </c>
      <c r="K178" s="123"/>
      <c r="L178" s="123"/>
      <c r="M178" s="123"/>
      <c r="N178" s="123"/>
      <c r="O178" s="27"/>
      <c r="AM178" s="39"/>
    </row>
    <row r="179" spans="1:245" s="2" customFormat="1" ht="23.25" hidden="1" customHeight="1">
      <c r="A179" s="123"/>
      <c r="B179" s="123"/>
      <c r="C179" s="123"/>
      <c r="D179" s="123"/>
      <c r="E179" s="123"/>
      <c r="F179" s="124" t="s">
        <v>254</v>
      </c>
      <c r="G179" s="192">
        <f>SUM(G134)</f>
        <v>0</v>
      </c>
      <c r="H179" s="271">
        <f t="shared" ref="H179:J179" si="56">SUM(H134)</f>
        <v>72.8</v>
      </c>
      <c r="I179" s="271">
        <f t="shared" si="56"/>
        <v>0</v>
      </c>
      <c r="J179" s="271">
        <f t="shared" si="56"/>
        <v>0</v>
      </c>
      <c r="K179" s="123"/>
      <c r="L179" s="123"/>
      <c r="M179" s="123"/>
      <c r="N179" s="123"/>
      <c r="O179" s="27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40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/>
      <c r="IK179"/>
    </row>
    <row r="180" spans="1:245" s="2" customFormat="1" ht="20.25" hidden="1" customHeight="1">
      <c r="A180" s="123"/>
      <c r="B180" s="123"/>
      <c r="C180" s="123"/>
      <c r="D180" s="123"/>
      <c r="E180" s="123"/>
      <c r="F180" s="126" t="s">
        <v>82</v>
      </c>
      <c r="G180" s="127">
        <f t="shared" ref="G180:J180" si="57">SUM(G173:G179)</f>
        <v>9404.5</v>
      </c>
      <c r="H180" s="127">
        <f t="shared" si="57"/>
        <v>11959</v>
      </c>
      <c r="I180" s="127">
        <f t="shared" si="57"/>
        <v>10707.3</v>
      </c>
      <c r="J180" s="127">
        <f t="shared" si="57"/>
        <v>11010.5</v>
      </c>
      <c r="K180" s="123"/>
      <c r="L180" s="123"/>
      <c r="M180" s="123"/>
      <c r="N180" s="123"/>
      <c r="O180" s="27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4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/>
      <c r="IK180"/>
    </row>
    <row r="181" spans="1:245" s="149" customFormat="1" ht="13.5" customHeight="1">
      <c r="A181" s="145"/>
      <c r="B181" s="145"/>
      <c r="C181" s="145"/>
      <c r="D181" s="145"/>
      <c r="E181" s="145"/>
      <c r="F181" s="146"/>
      <c r="G181" s="147"/>
      <c r="H181" s="147"/>
      <c r="I181" s="147"/>
      <c r="J181" s="147"/>
      <c r="K181" s="145"/>
      <c r="L181" s="145"/>
      <c r="M181" s="145"/>
      <c r="N181" s="145"/>
      <c r="O181" s="148"/>
      <c r="IJ181" s="150"/>
      <c r="IK181" s="150"/>
    </row>
    <row r="182" spans="1:245" s="57" customFormat="1" ht="24.75" customHeight="1">
      <c r="A182" s="128"/>
      <c r="B182" s="128"/>
      <c r="C182" s="128"/>
      <c r="D182" s="454" t="s">
        <v>148</v>
      </c>
      <c r="E182" s="454"/>
      <c r="F182" s="454"/>
      <c r="G182" s="454"/>
      <c r="H182" s="454"/>
      <c r="I182" s="129"/>
      <c r="J182" s="129"/>
      <c r="K182" s="130"/>
      <c r="L182" s="130"/>
      <c r="M182" s="130"/>
      <c r="N182" s="130"/>
      <c r="O182" s="54"/>
      <c r="P182" s="55"/>
      <c r="Q182" s="56"/>
      <c r="R182" s="56"/>
      <c r="S182" s="56"/>
      <c r="T182" s="56"/>
      <c r="U182" s="56"/>
      <c r="V182" s="56"/>
      <c r="W182" s="56"/>
      <c r="X182" s="56"/>
      <c r="Y182" s="56"/>
    </row>
    <row r="183" spans="1:245" s="57" customFormat="1" ht="14.25" customHeight="1">
      <c r="A183" s="128"/>
      <c r="B183" s="128"/>
      <c r="C183" s="128"/>
      <c r="D183" s="238"/>
      <c r="E183" s="238"/>
      <c r="F183" s="238"/>
      <c r="G183" s="238"/>
      <c r="H183" s="238"/>
      <c r="I183" s="129"/>
      <c r="J183" s="131" t="s">
        <v>91</v>
      </c>
      <c r="K183" s="130"/>
      <c r="L183" s="130"/>
      <c r="M183" s="130"/>
      <c r="N183" s="130"/>
      <c r="O183" s="54"/>
      <c r="P183" s="55"/>
      <c r="Q183" s="56"/>
      <c r="R183" s="56"/>
      <c r="S183" s="56"/>
      <c r="T183" s="56"/>
      <c r="U183" s="56"/>
      <c r="V183" s="56"/>
      <c r="W183" s="56"/>
      <c r="X183" s="56"/>
      <c r="Y183" s="56"/>
    </row>
    <row r="184" spans="1:245" s="57" customFormat="1" ht="57" customHeight="1">
      <c r="A184" s="494" t="s">
        <v>62</v>
      </c>
      <c r="B184" s="495"/>
      <c r="C184" s="495"/>
      <c r="D184" s="495"/>
      <c r="E184" s="495"/>
      <c r="F184" s="135"/>
      <c r="G184" s="142" t="s">
        <v>167</v>
      </c>
      <c r="H184" s="142" t="s">
        <v>168</v>
      </c>
      <c r="I184" s="142" t="s">
        <v>169</v>
      </c>
      <c r="J184" s="142" t="s">
        <v>170</v>
      </c>
      <c r="K184" s="130"/>
      <c r="L184" s="130"/>
      <c r="M184" s="130"/>
      <c r="N184" s="130"/>
      <c r="O184" s="54"/>
      <c r="P184" s="55"/>
      <c r="Q184" s="56"/>
      <c r="R184" s="56"/>
      <c r="S184" s="56"/>
      <c r="T184" s="56"/>
      <c r="U184" s="56"/>
      <c r="V184" s="56"/>
      <c r="W184" s="56"/>
      <c r="X184" s="56"/>
      <c r="Y184" s="56"/>
    </row>
    <row r="185" spans="1:245" s="57" customFormat="1" ht="18" customHeight="1">
      <c r="A185" s="136" t="s">
        <v>63</v>
      </c>
      <c r="B185" s="489" t="s">
        <v>104</v>
      </c>
      <c r="C185" s="489"/>
      <c r="D185" s="489"/>
      <c r="E185" s="489"/>
      <c r="F185" s="137"/>
      <c r="G185" s="127">
        <f>SUM(G186:G196)</f>
        <v>9404.5</v>
      </c>
      <c r="H185" s="127">
        <f>SUM(H186:H196)</f>
        <v>11886.2</v>
      </c>
      <c r="I185" s="127">
        <f t="shared" ref="I185" si="58">SUM(I186:I196)</f>
        <v>10707.3</v>
      </c>
      <c r="J185" s="127">
        <f t="shared" ref="J185" si="59">SUM(J186:J196)</f>
        <v>11010.5</v>
      </c>
      <c r="K185" s="130"/>
      <c r="L185" s="130"/>
      <c r="M185" s="130"/>
      <c r="N185" s="130"/>
      <c r="O185" s="54"/>
      <c r="P185" s="55"/>
      <c r="Q185" s="56"/>
      <c r="R185" s="56"/>
      <c r="S185" s="56"/>
      <c r="T185" s="56"/>
      <c r="U185" s="56"/>
      <c r="V185" s="56"/>
      <c r="W185" s="56"/>
      <c r="X185" s="56"/>
      <c r="Y185" s="56"/>
    </row>
    <row r="186" spans="1:245" s="57" customFormat="1" ht="18" customHeight="1">
      <c r="A186" s="151" t="s">
        <v>64</v>
      </c>
      <c r="B186" s="448" t="s">
        <v>65</v>
      </c>
      <c r="C186" s="449"/>
      <c r="D186" s="449"/>
      <c r="E186" s="449"/>
      <c r="F186" s="138"/>
      <c r="G186" s="143">
        <f>G173</f>
        <v>8343.5</v>
      </c>
      <c r="H186" s="183">
        <f>H173</f>
        <v>8403.6</v>
      </c>
      <c r="I186" s="143">
        <f>I173</f>
        <v>7064.0999999999995</v>
      </c>
      <c r="J186" s="143">
        <f>J173</f>
        <v>7271.4000000000005</v>
      </c>
      <c r="K186" s="130"/>
      <c r="L186" s="130"/>
      <c r="M186" s="130"/>
      <c r="N186" s="130"/>
      <c r="O186" s="54"/>
      <c r="P186" s="55"/>
      <c r="Q186" s="56"/>
      <c r="R186" s="56"/>
      <c r="S186" s="56"/>
      <c r="T186" s="56"/>
      <c r="U186" s="56"/>
      <c r="V186" s="56"/>
      <c r="W186" s="56"/>
      <c r="X186" s="56"/>
      <c r="Y186" s="56"/>
    </row>
    <row r="187" spans="1:245" s="57" customFormat="1" ht="16.5" customHeight="1">
      <c r="A187" s="152" t="s">
        <v>66</v>
      </c>
      <c r="B187" s="448" t="s">
        <v>105</v>
      </c>
      <c r="C187" s="449"/>
      <c r="D187" s="449"/>
      <c r="E187" s="449"/>
      <c r="F187" s="138"/>
      <c r="G187" s="124"/>
      <c r="H187" s="170"/>
      <c r="I187" s="124"/>
      <c r="J187" s="124"/>
      <c r="K187" s="130"/>
      <c r="L187" s="130"/>
      <c r="M187" s="130"/>
      <c r="N187" s="130"/>
      <c r="O187" s="54"/>
      <c r="P187" s="55"/>
      <c r="Q187" s="56"/>
      <c r="R187" s="56"/>
      <c r="S187" s="56"/>
      <c r="T187" s="56"/>
      <c r="U187" s="56"/>
      <c r="V187" s="56"/>
      <c r="W187" s="56"/>
      <c r="X187" s="56"/>
      <c r="Y187" s="56"/>
    </row>
    <row r="188" spans="1:245" s="57" customFormat="1" ht="18" customHeight="1">
      <c r="A188" s="152" t="s">
        <v>67</v>
      </c>
      <c r="B188" s="448" t="s">
        <v>106</v>
      </c>
      <c r="C188" s="449"/>
      <c r="D188" s="449"/>
      <c r="E188" s="449"/>
      <c r="F188" s="138"/>
      <c r="G188" s="134">
        <f>G174</f>
        <v>412.6</v>
      </c>
      <c r="H188" s="210">
        <f>H174</f>
        <v>2852.7000000000003</v>
      </c>
      <c r="I188" s="143">
        <f>I174</f>
        <v>2743.1</v>
      </c>
      <c r="J188" s="143">
        <f>J174</f>
        <v>2943.1</v>
      </c>
      <c r="K188" s="130"/>
      <c r="L188" s="130"/>
      <c r="M188" s="130"/>
      <c r="N188" s="130"/>
      <c r="O188" s="54"/>
      <c r="P188" s="55"/>
      <c r="Q188" s="56"/>
      <c r="R188" s="56"/>
      <c r="S188" s="56"/>
      <c r="T188" s="56"/>
      <c r="U188" s="56"/>
      <c r="V188" s="56"/>
      <c r="W188" s="56"/>
      <c r="X188" s="56"/>
      <c r="Y188" s="56"/>
    </row>
    <row r="189" spans="1:245" s="57" customFormat="1" ht="19.5" customHeight="1">
      <c r="A189" s="152" t="s">
        <v>68</v>
      </c>
      <c r="B189" s="448" t="s">
        <v>107</v>
      </c>
      <c r="C189" s="449"/>
      <c r="D189" s="449"/>
      <c r="E189" s="449"/>
      <c r="F189" s="138"/>
      <c r="G189" s="124"/>
      <c r="H189" s="170"/>
      <c r="I189" s="124"/>
      <c r="J189" s="124"/>
      <c r="K189" s="130"/>
      <c r="L189" s="130"/>
      <c r="M189" s="130"/>
      <c r="N189" s="130"/>
      <c r="O189" s="54"/>
      <c r="P189" s="55"/>
      <c r="Q189" s="56"/>
      <c r="R189" s="56"/>
      <c r="S189" s="56"/>
      <c r="T189" s="56"/>
      <c r="U189" s="56"/>
      <c r="V189" s="56"/>
      <c r="W189" s="56"/>
      <c r="X189" s="56"/>
      <c r="Y189" s="56"/>
    </row>
    <row r="190" spans="1:245" s="57" customFormat="1" ht="31.5" customHeight="1">
      <c r="A190" s="152" t="s">
        <v>69</v>
      </c>
      <c r="B190" s="446" t="s">
        <v>108</v>
      </c>
      <c r="C190" s="447"/>
      <c r="D190" s="447"/>
      <c r="E190" s="447"/>
      <c r="F190" s="138"/>
      <c r="G190" s="143">
        <f>G91</f>
        <v>558.1</v>
      </c>
      <c r="H190" s="183">
        <f>H91</f>
        <v>478.90000000000003</v>
      </c>
      <c r="I190" s="143">
        <f>I91</f>
        <v>662.5</v>
      </c>
      <c r="J190" s="143">
        <f>J91</f>
        <v>708.3</v>
      </c>
      <c r="K190" s="130"/>
      <c r="L190" s="130"/>
      <c r="M190" s="130"/>
      <c r="N190" s="130"/>
      <c r="O190" s="54"/>
      <c r="P190" s="55"/>
      <c r="Q190" s="56"/>
      <c r="R190" s="56"/>
      <c r="S190" s="56"/>
      <c r="T190" s="56"/>
      <c r="U190" s="56"/>
      <c r="V190" s="56"/>
      <c r="W190" s="56"/>
      <c r="X190" s="56"/>
      <c r="Y190" s="56"/>
    </row>
    <row r="191" spans="1:245" s="57" customFormat="1" ht="18" customHeight="1">
      <c r="A191" s="152" t="s">
        <v>70</v>
      </c>
      <c r="B191" s="448" t="s">
        <v>109</v>
      </c>
      <c r="C191" s="449"/>
      <c r="D191" s="449"/>
      <c r="E191" s="449"/>
      <c r="F191" s="138"/>
      <c r="G191" s="143">
        <f>G176</f>
        <v>89.300000000000011</v>
      </c>
      <c r="H191" s="183">
        <f>H176</f>
        <v>0</v>
      </c>
      <c r="I191" s="143">
        <f>I176</f>
        <v>86.6</v>
      </c>
      <c r="J191" s="143">
        <f>J176</f>
        <v>86.6</v>
      </c>
      <c r="K191" s="130"/>
      <c r="L191" s="130"/>
      <c r="M191" s="130"/>
      <c r="N191" s="130"/>
      <c r="O191" s="54"/>
      <c r="P191" s="55"/>
      <c r="Q191" s="56"/>
      <c r="R191" s="56"/>
      <c r="S191" s="56"/>
      <c r="T191" s="56"/>
      <c r="U191" s="56"/>
      <c r="V191" s="56"/>
      <c r="W191" s="56"/>
      <c r="X191" s="56"/>
      <c r="Y191" s="56"/>
    </row>
    <row r="192" spans="1:245" s="57" customFormat="1" ht="27" customHeight="1">
      <c r="A192" s="152" t="s">
        <v>71</v>
      </c>
      <c r="B192" s="446" t="s">
        <v>110</v>
      </c>
      <c r="C192" s="447"/>
      <c r="D192" s="447"/>
      <c r="E192" s="447"/>
      <c r="F192" s="138"/>
      <c r="G192" s="124"/>
      <c r="H192" s="170"/>
      <c r="I192" s="124"/>
      <c r="J192" s="124"/>
      <c r="K192" s="130"/>
      <c r="L192" s="130"/>
      <c r="M192" s="130"/>
      <c r="N192" s="130"/>
      <c r="O192" s="54"/>
      <c r="P192" s="55"/>
      <c r="Q192" s="56"/>
      <c r="R192" s="56"/>
      <c r="S192" s="56"/>
      <c r="T192" s="56"/>
      <c r="U192" s="56"/>
      <c r="V192" s="56"/>
      <c r="W192" s="56"/>
      <c r="X192" s="56"/>
      <c r="Y192" s="56"/>
    </row>
    <row r="193" spans="1:243" s="57" customFormat="1" ht="20.25" customHeight="1">
      <c r="A193" s="152" t="s">
        <v>72</v>
      </c>
      <c r="B193" s="448" t="s">
        <v>111</v>
      </c>
      <c r="C193" s="449"/>
      <c r="D193" s="449"/>
      <c r="E193" s="449"/>
      <c r="F193" s="138"/>
      <c r="G193" s="124"/>
      <c r="H193" s="170"/>
      <c r="I193" s="124"/>
      <c r="J193" s="124"/>
      <c r="K193" s="130"/>
      <c r="L193" s="130"/>
      <c r="M193" s="130"/>
      <c r="N193" s="130"/>
      <c r="O193" s="54"/>
      <c r="P193" s="55"/>
      <c r="Q193" s="56"/>
      <c r="R193" s="56"/>
      <c r="S193" s="56"/>
      <c r="T193" s="56"/>
      <c r="U193" s="56"/>
      <c r="V193" s="56"/>
      <c r="W193" s="56"/>
      <c r="X193" s="56"/>
      <c r="Y193" s="56"/>
    </row>
    <row r="194" spans="1:243" s="57" customFormat="1" ht="18.75" customHeight="1">
      <c r="A194" s="152" t="s">
        <v>96</v>
      </c>
      <c r="B194" s="448" t="s">
        <v>112</v>
      </c>
      <c r="C194" s="449"/>
      <c r="D194" s="449"/>
      <c r="E194" s="449"/>
      <c r="F194" s="138"/>
      <c r="G194" s="143">
        <f>G178</f>
        <v>0</v>
      </c>
      <c r="H194" s="183">
        <f>H178</f>
        <v>150</v>
      </c>
      <c r="I194" s="143">
        <f>I178</f>
        <v>150</v>
      </c>
      <c r="J194" s="143">
        <f>J178</f>
        <v>0</v>
      </c>
      <c r="K194" s="130"/>
      <c r="L194" s="130"/>
      <c r="M194" s="130"/>
      <c r="N194" s="130"/>
      <c r="O194" s="54"/>
      <c r="P194" s="55"/>
      <c r="Q194" s="56"/>
      <c r="R194" s="56"/>
      <c r="S194" s="56"/>
      <c r="T194" s="56"/>
      <c r="U194" s="56"/>
      <c r="V194" s="56"/>
      <c r="W194" s="56"/>
      <c r="X194" s="56"/>
      <c r="Y194" s="56"/>
    </row>
    <row r="195" spans="1:243" s="57" customFormat="1" ht="16.5" customHeight="1">
      <c r="A195" s="152" t="s">
        <v>113</v>
      </c>
      <c r="B195" s="448" t="s">
        <v>114</v>
      </c>
      <c r="C195" s="449"/>
      <c r="D195" s="449"/>
      <c r="E195" s="449"/>
      <c r="F195" s="138"/>
      <c r="G195" s="143">
        <f>G175</f>
        <v>1</v>
      </c>
      <c r="H195" s="183">
        <f>H175</f>
        <v>1</v>
      </c>
      <c r="I195" s="143">
        <f>I175</f>
        <v>1</v>
      </c>
      <c r="J195" s="143">
        <f>J175</f>
        <v>1.1000000000000001</v>
      </c>
      <c r="K195" s="130"/>
      <c r="L195" s="130"/>
      <c r="M195" s="130"/>
      <c r="N195" s="130"/>
      <c r="O195" s="54"/>
      <c r="P195" s="55"/>
      <c r="Q195" s="56"/>
      <c r="R195" s="56"/>
      <c r="S195" s="56"/>
      <c r="T195" s="56"/>
      <c r="U195" s="56"/>
      <c r="V195" s="56"/>
      <c r="W195" s="56"/>
      <c r="X195" s="56"/>
      <c r="Y195" s="56"/>
    </row>
    <row r="196" spans="1:243" s="57" customFormat="1" ht="30" customHeight="1">
      <c r="A196" s="152" t="s">
        <v>115</v>
      </c>
      <c r="B196" s="468" t="s">
        <v>116</v>
      </c>
      <c r="C196" s="469"/>
      <c r="D196" s="469"/>
      <c r="E196" s="469"/>
      <c r="F196" s="153"/>
      <c r="G196" s="124"/>
      <c r="H196" s="170"/>
      <c r="I196" s="124"/>
      <c r="J196" s="124"/>
      <c r="K196" s="130"/>
      <c r="L196" s="130"/>
      <c r="M196" s="130"/>
      <c r="N196" s="130"/>
      <c r="O196" s="54"/>
      <c r="P196" s="55"/>
      <c r="Q196" s="56"/>
      <c r="R196" s="56"/>
      <c r="S196" s="56"/>
      <c r="T196" s="56"/>
      <c r="U196" s="56"/>
      <c r="V196" s="56"/>
      <c r="W196" s="56"/>
      <c r="X196" s="56"/>
      <c r="Y196" s="56"/>
    </row>
    <row r="197" spans="1:243" s="57" customFormat="1" ht="19.5" customHeight="1">
      <c r="A197" s="139" t="s">
        <v>73</v>
      </c>
      <c r="B197" s="470" t="s">
        <v>74</v>
      </c>
      <c r="C197" s="471"/>
      <c r="D197" s="471"/>
      <c r="E197" s="471"/>
      <c r="F197" s="140"/>
      <c r="G197" s="133">
        <f>SUM(G198:G200)</f>
        <v>0</v>
      </c>
      <c r="H197" s="133">
        <f t="shared" ref="H197:J197" si="60">SUM(H198:H200)</f>
        <v>72.8</v>
      </c>
      <c r="I197" s="133">
        <f t="shared" si="60"/>
        <v>0</v>
      </c>
      <c r="J197" s="127">
        <f t="shared" si="60"/>
        <v>0</v>
      </c>
      <c r="K197" s="130"/>
      <c r="L197" s="130"/>
      <c r="M197" s="130"/>
      <c r="N197" s="130"/>
      <c r="O197" s="54"/>
      <c r="P197" s="55"/>
      <c r="Q197" s="56"/>
      <c r="R197" s="56"/>
      <c r="S197" s="56"/>
      <c r="T197" s="56"/>
      <c r="U197" s="56"/>
      <c r="V197" s="56"/>
      <c r="W197" s="56"/>
      <c r="X197" s="56"/>
      <c r="Y197" s="56"/>
    </row>
    <row r="198" spans="1:243" s="57" customFormat="1" ht="24.75" customHeight="1">
      <c r="A198" s="124" t="s">
        <v>159</v>
      </c>
      <c r="B198" s="448" t="s">
        <v>160</v>
      </c>
      <c r="C198" s="449"/>
      <c r="D198" s="449"/>
      <c r="E198" s="449"/>
      <c r="F198" s="138"/>
      <c r="G198" s="94"/>
      <c r="H198" s="170"/>
      <c r="I198" s="124"/>
      <c r="J198" s="124"/>
      <c r="K198" s="130"/>
      <c r="L198" s="130"/>
      <c r="M198" s="130"/>
      <c r="N198" s="130"/>
      <c r="O198" s="54"/>
      <c r="P198" s="55"/>
      <c r="Q198" s="56"/>
      <c r="R198" s="56"/>
      <c r="S198" s="56"/>
      <c r="T198" s="56"/>
      <c r="U198" s="56"/>
      <c r="V198" s="56"/>
      <c r="W198" s="56"/>
      <c r="X198" s="56"/>
      <c r="Y198" s="56"/>
    </row>
    <row r="199" spans="1:243" s="57" customFormat="1" ht="17.25" customHeight="1">
      <c r="A199" s="237" t="s">
        <v>161</v>
      </c>
      <c r="B199" s="510" t="s">
        <v>162</v>
      </c>
      <c r="C199" s="511"/>
      <c r="D199" s="511"/>
      <c r="E199" s="511"/>
      <c r="F199" s="138"/>
      <c r="G199" s="94"/>
      <c r="H199" s="170"/>
      <c r="I199" s="124"/>
      <c r="J199" s="124"/>
      <c r="K199" s="130"/>
      <c r="L199" s="130"/>
      <c r="M199" s="130"/>
      <c r="N199" s="130"/>
      <c r="O199" s="54"/>
      <c r="P199" s="55"/>
      <c r="Q199" s="56"/>
      <c r="R199" s="56"/>
      <c r="S199" s="56"/>
      <c r="T199" s="56"/>
      <c r="U199" s="56"/>
      <c r="V199" s="56"/>
      <c r="W199" s="56"/>
      <c r="X199" s="56"/>
      <c r="Y199" s="56"/>
    </row>
    <row r="200" spans="1:243" s="57" customFormat="1" ht="21.75" customHeight="1">
      <c r="A200" s="237" t="s">
        <v>163</v>
      </c>
      <c r="B200" s="510" t="s">
        <v>164</v>
      </c>
      <c r="C200" s="511"/>
      <c r="D200" s="511"/>
      <c r="E200" s="511"/>
      <c r="F200" s="138"/>
      <c r="G200" s="125">
        <f>G179</f>
        <v>0</v>
      </c>
      <c r="H200" s="183">
        <f>H179</f>
        <v>72.8</v>
      </c>
      <c r="I200" s="125">
        <f>I179</f>
        <v>0</v>
      </c>
      <c r="J200" s="125">
        <f>J179</f>
        <v>0</v>
      </c>
      <c r="K200" s="130"/>
      <c r="L200" s="130"/>
      <c r="M200" s="130"/>
      <c r="N200" s="130"/>
      <c r="O200" s="54"/>
      <c r="P200" s="55"/>
      <c r="Q200" s="56"/>
      <c r="R200" s="56"/>
      <c r="S200" s="56"/>
      <c r="T200" s="56"/>
      <c r="U200" s="56"/>
      <c r="V200" s="56"/>
      <c r="W200" s="56"/>
      <c r="X200" s="56"/>
      <c r="Y200" s="56"/>
    </row>
    <row r="201" spans="1:243" s="57" customFormat="1" ht="32.25" customHeight="1">
      <c r="A201" s="474" t="s">
        <v>151</v>
      </c>
      <c r="B201" s="475"/>
      <c r="C201" s="475"/>
      <c r="D201" s="475"/>
      <c r="E201" s="475"/>
      <c r="F201" s="141"/>
      <c r="G201" s="144">
        <f>SUM(G185+G197)</f>
        <v>9404.5</v>
      </c>
      <c r="H201" s="144">
        <f t="shared" ref="H201:J201" si="61">SUM(H185+H197)</f>
        <v>11959</v>
      </c>
      <c r="I201" s="144">
        <f t="shared" si="61"/>
        <v>10707.3</v>
      </c>
      <c r="J201" s="144">
        <f t="shared" si="61"/>
        <v>11010.5</v>
      </c>
      <c r="K201" s="130"/>
      <c r="L201" s="130"/>
      <c r="M201" s="130"/>
      <c r="N201" s="130"/>
      <c r="O201" s="54"/>
      <c r="P201" s="55"/>
      <c r="Q201" s="56"/>
      <c r="R201" s="56"/>
      <c r="S201" s="56"/>
      <c r="T201" s="56"/>
      <c r="U201" s="56"/>
      <c r="V201" s="56"/>
      <c r="W201" s="56"/>
      <c r="X201" s="56"/>
      <c r="Y201" s="56"/>
    </row>
    <row r="202" spans="1:243" s="57" customFormat="1" ht="15.75">
      <c r="A202" s="128"/>
      <c r="B202" s="128"/>
      <c r="C202" s="128"/>
      <c r="D202" s="128"/>
      <c r="E202" s="128"/>
      <c r="F202" s="128"/>
      <c r="G202" s="131"/>
      <c r="H202" s="131"/>
      <c r="K202" s="130"/>
      <c r="L202" s="130"/>
      <c r="M202" s="130"/>
      <c r="N202" s="130"/>
      <c r="O202" s="54"/>
      <c r="P202" s="55"/>
      <c r="Q202" s="56"/>
      <c r="R202" s="56"/>
      <c r="S202" s="56"/>
      <c r="T202" s="56"/>
      <c r="U202" s="56"/>
      <c r="V202" s="56"/>
      <c r="W202" s="56"/>
      <c r="X202" s="56"/>
      <c r="Y202" s="56"/>
    </row>
    <row r="203" spans="1:243" ht="66" customHeight="1">
      <c r="A203" s="467"/>
      <c r="B203" s="467"/>
      <c r="C203" s="467"/>
      <c r="D203" s="467"/>
      <c r="E203" s="467"/>
      <c r="F203" s="222"/>
      <c r="G203" s="240"/>
      <c r="H203" s="240"/>
      <c r="I203" s="240"/>
      <c r="J203" s="240"/>
      <c r="K203" s="2"/>
      <c r="L203" s="2"/>
      <c r="M203" s="2"/>
      <c r="N203" s="2"/>
      <c r="AM203" s="39"/>
      <c r="AN203" s="2"/>
      <c r="AO203" s="2"/>
      <c r="AP203" s="2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  <c r="HU203"/>
      <c r="HV203"/>
      <c r="HW203"/>
      <c r="HX203"/>
      <c r="HY203"/>
      <c r="HZ203"/>
      <c r="IA203"/>
      <c r="IB203"/>
      <c r="IC203"/>
      <c r="ID203"/>
      <c r="IE203"/>
      <c r="IF203"/>
      <c r="IG203"/>
      <c r="IH203"/>
      <c r="II203"/>
    </row>
    <row r="204" spans="1:243" ht="22.5" customHeight="1">
      <c r="A204" s="266"/>
      <c r="B204" s="466"/>
      <c r="C204" s="466"/>
      <c r="D204" s="466"/>
      <c r="E204" s="466"/>
      <c r="F204" s="267"/>
      <c r="G204" s="2"/>
      <c r="H204" s="2"/>
      <c r="I204" s="2"/>
      <c r="J204" s="2"/>
      <c r="K204" s="2"/>
      <c r="L204" s="2"/>
      <c r="M204" s="2"/>
      <c r="N204" s="2"/>
      <c r="AM204" s="39"/>
      <c r="AN204" s="2"/>
      <c r="AO204" s="2"/>
      <c r="AP204" s="2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  <c r="FO204"/>
      <c r="FP204"/>
      <c r="FQ204"/>
      <c r="FR204"/>
      <c r="FS204"/>
      <c r="FT204"/>
      <c r="FU204"/>
      <c r="FV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  <c r="HR204"/>
      <c r="HS204"/>
      <c r="HT204"/>
      <c r="HU204"/>
      <c r="HV204"/>
      <c r="HW204"/>
      <c r="HX204"/>
      <c r="HY204"/>
      <c r="HZ204"/>
      <c r="IA204"/>
      <c r="IB204"/>
      <c r="IC204"/>
      <c r="ID204"/>
      <c r="IE204"/>
      <c r="IF204"/>
      <c r="IG204"/>
      <c r="IH204"/>
      <c r="II204"/>
    </row>
    <row r="205" spans="1:243" ht="18.75" customHeight="1">
      <c r="A205" s="241"/>
      <c r="B205" s="465"/>
      <c r="C205" s="465"/>
      <c r="D205" s="465"/>
      <c r="E205" s="465"/>
      <c r="F205" s="242"/>
      <c r="G205" s="2"/>
      <c r="H205" s="2"/>
      <c r="I205" s="2"/>
      <c r="J205" s="2"/>
      <c r="K205" s="2"/>
      <c r="L205" s="2"/>
      <c r="M205" s="2"/>
      <c r="N205" s="2"/>
      <c r="AM205" s="39"/>
      <c r="AN205" s="2"/>
      <c r="AO205" s="2"/>
      <c r="AP205" s="2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  <c r="FO205"/>
      <c r="FP205"/>
      <c r="FQ205"/>
      <c r="FR205"/>
      <c r="FS205"/>
      <c r="FT205"/>
      <c r="FU205"/>
      <c r="FV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  <c r="HR205"/>
      <c r="HS205"/>
      <c r="HT205"/>
      <c r="HU205"/>
      <c r="HV205"/>
      <c r="HW205"/>
      <c r="HX205"/>
      <c r="HY205"/>
      <c r="HZ205"/>
      <c r="IA205"/>
      <c r="IB205"/>
      <c r="IC205"/>
      <c r="ID205"/>
      <c r="IE205"/>
      <c r="IF205"/>
      <c r="IG205"/>
      <c r="IH205"/>
      <c r="II205"/>
    </row>
    <row r="206" spans="1:243" ht="16.5" customHeight="1">
      <c r="A206" s="241"/>
      <c r="B206" s="465"/>
      <c r="C206" s="465"/>
      <c r="D206" s="465"/>
      <c r="E206" s="465"/>
      <c r="F206" s="242"/>
      <c r="G206" s="2"/>
      <c r="H206" s="2"/>
      <c r="I206" s="2"/>
      <c r="J206" s="2"/>
      <c r="K206" s="2"/>
      <c r="L206" s="2"/>
      <c r="M206" s="2"/>
      <c r="N206" s="2"/>
      <c r="AM206" s="39"/>
      <c r="AN206" s="2"/>
      <c r="AO206" s="2"/>
      <c r="AP206" s="2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  <c r="FO206"/>
      <c r="FP206"/>
      <c r="FQ206"/>
      <c r="FR206"/>
      <c r="FS206"/>
      <c r="FT206"/>
      <c r="FU206"/>
      <c r="FV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  <c r="HR206"/>
      <c r="HS206"/>
      <c r="HT206"/>
      <c r="HU206"/>
      <c r="HV206"/>
      <c r="HW206"/>
      <c r="HX206"/>
      <c r="HY206"/>
      <c r="HZ206"/>
      <c r="IA206"/>
      <c r="IB206"/>
      <c r="IC206"/>
      <c r="ID206"/>
      <c r="IE206"/>
      <c r="IF206"/>
      <c r="IG206"/>
      <c r="IH206"/>
      <c r="II206"/>
    </row>
    <row r="207" spans="1:243" ht="18.75" customHeight="1">
      <c r="A207" s="241"/>
      <c r="B207" s="465"/>
      <c r="C207" s="465"/>
      <c r="D207" s="465"/>
      <c r="E207" s="465"/>
      <c r="F207" s="242"/>
      <c r="G207" s="2"/>
      <c r="H207" s="2"/>
      <c r="I207" s="2"/>
      <c r="J207" s="2"/>
      <c r="K207" s="2"/>
      <c r="L207" s="2"/>
      <c r="M207" s="2"/>
      <c r="N207" s="2"/>
      <c r="AM207" s="39"/>
      <c r="AN207" s="2"/>
      <c r="AO207" s="2"/>
      <c r="AP207" s="2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  <c r="FO207"/>
      <c r="FP207"/>
      <c r="FQ207"/>
      <c r="FR207"/>
      <c r="FS207"/>
      <c r="FT207"/>
      <c r="FU207"/>
      <c r="FV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  <c r="HR207"/>
      <c r="HS207"/>
      <c r="HT207"/>
      <c r="HU207"/>
      <c r="HV207"/>
      <c r="HW207"/>
      <c r="HX207"/>
      <c r="HY207"/>
      <c r="HZ207"/>
      <c r="IA207"/>
      <c r="IB207"/>
      <c r="IC207"/>
      <c r="ID207"/>
      <c r="IE207"/>
      <c r="IF207"/>
      <c r="IG207"/>
      <c r="IH207"/>
      <c r="II207"/>
    </row>
    <row r="208" spans="1:243" ht="21.75" customHeight="1">
      <c r="A208" s="241"/>
      <c r="B208" s="465"/>
      <c r="C208" s="465"/>
      <c r="D208" s="465"/>
      <c r="E208" s="465"/>
      <c r="F208" s="242"/>
      <c r="G208" s="2"/>
      <c r="H208" s="2"/>
      <c r="I208" s="2"/>
      <c r="J208" s="2"/>
      <c r="K208" s="2"/>
      <c r="L208" s="2"/>
      <c r="M208" s="2"/>
      <c r="N208" s="2"/>
      <c r="AM208" s="39"/>
      <c r="AN208" s="2"/>
      <c r="AO208" s="2"/>
      <c r="AP208" s="2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  <c r="FO208"/>
      <c r="FP208"/>
      <c r="FQ208"/>
      <c r="FR208"/>
      <c r="FS208"/>
      <c r="FT208"/>
      <c r="FU208"/>
      <c r="FV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  <c r="HR208"/>
      <c r="HS208"/>
      <c r="HT208"/>
      <c r="HU208"/>
      <c r="HV208"/>
      <c r="HW208"/>
      <c r="HX208"/>
      <c r="HY208"/>
      <c r="HZ208"/>
      <c r="IA208"/>
      <c r="IB208"/>
      <c r="IC208"/>
      <c r="ID208"/>
      <c r="IE208"/>
      <c r="IF208"/>
      <c r="IG208"/>
      <c r="IH208"/>
      <c r="II208"/>
    </row>
    <row r="209" spans="1:245" ht="33" customHeight="1">
      <c r="A209" s="241"/>
      <c r="B209" s="476"/>
      <c r="C209" s="476"/>
      <c r="D209" s="476"/>
      <c r="E209" s="476"/>
      <c r="F209" s="242"/>
      <c r="G209" s="2"/>
      <c r="H209" s="2"/>
      <c r="I209" s="2"/>
      <c r="J209" s="2"/>
      <c r="K209" s="2"/>
      <c r="L209" s="2"/>
      <c r="M209" s="2"/>
      <c r="N209" s="2"/>
      <c r="AM209" s="39"/>
      <c r="AN209" s="2"/>
      <c r="AO209" s="2"/>
      <c r="AP209" s="2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  <c r="FO209"/>
      <c r="FP209"/>
      <c r="FQ209"/>
      <c r="FR209"/>
      <c r="FS209"/>
      <c r="FT209"/>
      <c r="FU209"/>
      <c r="FV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  <c r="HR209"/>
      <c r="HS209"/>
      <c r="HT209"/>
      <c r="HU209"/>
      <c r="HV209"/>
      <c r="HW209"/>
      <c r="HX209"/>
      <c r="HY209"/>
      <c r="HZ209"/>
      <c r="IA209"/>
      <c r="IB209"/>
      <c r="IC209"/>
      <c r="ID209"/>
      <c r="IE209"/>
      <c r="IF209"/>
      <c r="IG209"/>
      <c r="IH209"/>
      <c r="II209"/>
    </row>
    <row r="210" spans="1:245" ht="23.25" customHeight="1">
      <c r="A210" s="241"/>
      <c r="B210" s="465"/>
      <c r="C210" s="465"/>
      <c r="D210" s="465"/>
      <c r="E210" s="465"/>
      <c r="F210" s="242"/>
      <c r="G210" s="2"/>
      <c r="H210" s="2"/>
      <c r="I210" s="2"/>
      <c r="J210" s="2"/>
      <c r="K210" s="2"/>
      <c r="L210" s="2"/>
      <c r="M210" s="2"/>
      <c r="N210" s="2"/>
      <c r="AM210" s="39"/>
      <c r="AN210" s="2"/>
      <c r="AO210" s="2"/>
      <c r="AP210" s="2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  <c r="FO210"/>
      <c r="FP210"/>
      <c r="FQ210"/>
      <c r="FR210"/>
      <c r="FS210"/>
      <c r="FT210"/>
      <c r="FU210"/>
      <c r="FV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  <c r="HR210"/>
      <c r="HS210"/>
      <c r="HT210"/>
      <c r="HU210"/>
      <c r="HV210"/>
      <c r="HW210"/>
      <c r="HX210"/>
      <c r="HY210"/>
      <c r="HZ210"/>
      <c r="IA210"/>
      <c r="IB210"/>
      <c r="IC210"/>
      <c r="ID210"/>
      <c r="IE210"/>
      <c r="IF210"/>
      <c r="IG210"/>
      <c r="IH210"/>
      <c r="II210"/>
    </row>
    <row r="211" spans="1:245" ht="35.25" customHeight="1">
      <c r="A211" s="241"/>
      <c r="B211" s="476"/>
      <c r="C211" s="476"/>
      <c r="D211" s="476"/>
      <c r="E211" s="476"/>
      <c r="F211" s="242"/>
      <c r="G211" s="2"/>
      <c r="H211" s="2"/>
      <c r="I211" s="2"/>
      <c r="J211" s="2"/>
      <c r="K211" s="2"/>
      <c r="L211" s="2"/>
      <c r="M211" s="2"/>
      <c r="N211" s="2"/>
      <c r="AM211" s="39"/>
      <c r="AN211" s="2"/>
      <c r="AO211" s="2"/>
      <c r="AP211" s="2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  <c r="HU211"/>
      <c r="HV211"/>
      <c r="HW211"/>
      <c r="HX211"/>
      <c r="HY211"/>
      <c r="HZ211"/>
      <c r="IA211"/>
      <c r="IB211"/>
      <c r="IC211"/>
      <c r="ID211"/>
      <c r="IE211"/>
      <c r="IF211"/>
      <c r="IG211"/>
      <c r="IH211"/>
      <c r="II211"/>
    </row>
    <row r="212" spans="1:245" ht="23.25" customHeight="1">
      <c r="A212" s="241"/>
      <c r="B212" s="465"/>
      <c r="C212" s="465"/>
      <c r="D212" s="465"/>
      <c r="E212" s="465"/>
      <c r="F212" s="242"/>
      <c r="G212" s="2"/>
      <c r="H212" s="2"/>
      <c r="I212" s="2"/>
      <c r="J212" s="2"/>
      <c r="K212" s="2"/>
      <c r="L212" s="2"/>
      <c r="M212" s="2"/>
      <c r="N212" s="2"/>
      <c r="AM212" s="39"/>
      <c r="AN212" s="2"/>
      <c r="AO212" s="2"/>
      <c r="AP212" s="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  <c r="HU212"/>
      <c r="HV212"/>
      <c r="HW212"/>
      <c r="HX212"/>
      <c r="HY212"/>
      <c r="HZ212"/>
      <c r="IA212"/>
      <c r="IB212"/>
      <c r="IC212"/>
      <c r="ID212"/>
      <c r="IE212"/>
      <c r="IF212"/>
      <c r="IG212"/>
      <c r="IH212"/>
      <c r="II212"/>
    </row>
    <row r="213" spans="1:245" ht="20.25" customHeight="1">
      <c r="A213" s="241"/>
      <c r="B213" s="465"/>
      <c r="C213" s="465"/>
      <c r="D213" s="465"/>
      <c r="E213" s="465"/>
      <c r="F213" s="242"/>
      <c r="G213" s="2"/>
      <c r="H213" s="2"/>
      <c r="I213" s="2"/>
      <c r="J213" s="2"/>
      <c r="K213" s="2"/>
      <c r="L213" s="2"/>
      <c r="M213" s="2"/>
      <c r="N213" s="2"/>
      <c r="AM213" s="39"/>
      <c r="AN213" s="2"/>
      <c r="AO213" s="2"/>
      <c r="AP213" s="2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  <c r="FO213"/>
      <c r="FP213"/>
      <c r="FQ213"/>
      <c r="FR213"/>
      <c r="FS213"/>
      <c r="FT213"/>
      <c r="FU213"/>
      <c r="FV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  <c r="HR213"/>
      <c r="HS213"/>
      <c r="HT213"/>
      <c r="HU213"/>
      <c r="HV213"/>
      <c r="HW213"/>
      <c r="HX213"/>
      <c r="HY213"/>
      <c r="HZ213"/>
      <c r="IA213"/>
      <c r="IB213"/>
      <c r="IC213"/>
      <c r="ID213"/>
      <c r="IE213"/>
      <c r="IF213"/>
      <c r="IG213"/>
      <c r="IH213"/>
      <c r="II213"/>
    </row>
    <row r="214" spans="1:245" ht="24.75" customHeight="1">
      <c r="A214" s="241"/>
      <c r="B214" s="465"/>
      <c r="C214" s="465"/>
      <c r="D214" s="465"/>
      <c r="E214" s="465"/>
      <c r="F214" s="242"/>
      <c r="G214" s="2"/>
      <c r="H214" s="2"/>
      <c r="I214" s="2"/>
      <c r="J214" s="2"/>
      <c r="K214" s="2"/>
      <c r="L214" s="2"/>
      <c r="M214" s="2"/>
      <c r="N214" s="2"/>
      <c r="AM214" s="39"/>
      <c r="AN214" s="2"/>
      <c r="AO214" s="2"/>
      <c r="AP214" s="2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  <c r="FO214"/>
      <c r="FP214"/>
      <c r="FQ214"/>
      <c r="FR214"/>
      <c r="FS214"/>
      <c r="FT214"/>
      <c r="FU214"/>
      <c r="FV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  <c r="HR214"/>
      <c r="HS214"/>
      <c r="HT214"/>
      <c r="HU214"/>
      <c r="HV214"/>
      <c r="HW214"/>
      <c r="HX214"/>
      <c r="HY214"/>
      <c r="HZ214"/>
      <c r="IA214"/>
      <c r="IB214"/>
      <c r="IC214"/>
      <c r="ID214"/>
      <c r="IE214"/>
      <c r="IF214"/>
      <c r="IG214"/>
      <c r="IH214"/>
      <c r="II214"/>
    </row>
    <row r="215" spans="1:245" ht="33.75" customHeight="1">
      <c r="A215" s="241"/>
      <c r="B215" s="476"/>
      <c r="C215" s="476"/>
      <c r="D215" s="476"/>
      <c r="E215" s="476"/>
      <c r="F215" s="243"/>
      <c r="G215" s="2"/>
      <c r="H215" s="2"/>
      <c r="I215" s="2"/>
      <c r="J215" s="2"/>
      <c r="K215" s="2"/>
      <c r="L215" s="2"/>
      <c r="M215" s="2"/>
      <c r="N215" s="2"/>
      <c r="AM215" s="39"/>
      <c r="AN215" s="2"/>
      <c r="AO215" s="2"/>
      <c r="AP215" s="2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  <c r="FO215"/>
      <c r="FP215"/>
      <c r="FQ215"/>
      <c r="FR215"/>
      <c r="FS215"/>
      <c r="FT215"/>
      <c r="FU215"/>
      <c r="FV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  <c r="HR215"/>
      <c r="HS215"/>
      <c r="HT215"/>
      <c r="HU215"/>
      <c r="HV215"/>
      <c r="HW215"/>
      <c r="HX215"/>
      <c r="HY215"/>
      <c r="HZ215"/>
      <c r="IA215"/>
      <c r="IB215"/>
      <c r="IC215"/>
      <c r="ID215"/>
      <c r="IE215"/>
      <c r="IF215"/>
      <c r="IG215"/>
      <c r="IH215"/>
      <c r="II215"/>
    </row>
    <row r="216" spans="1:245" ht="20.25" customHeight="1">
      <c r="A216" s="266"/>
      <c r="B216" s="466"/>
      <c r="C216" s="466"/>
      <c r="D216" s="466"/>
      <c r="E216" s="466"/>
      <c r="F216" s="268"/>
      <c r="G216" s="2"/>
      <c r="H216" s="2"/>
      <c r="I216" s="2"/>
      <c r="J216" s="2"/>
      <c r="K216" s="2"/>
      <c r="L216" s="2"/>
      <c r="M216" s="2"/>
      <c r="N216" s="2"/>
      <c r="AM216" s="39"/>
      <c r="AN216" s="2"/>
      <c r="AO216" s="2"/>
      <c r="AP216" s="2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  <c r="FO216"/>
      <c r="FP216"/>
      <c r="FQ216"/>
      <c r="FR216"/>
      <c r="FS216"/>
      <c r="FT216"/>
      <c r="FU216"/>
      <c r="FV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  <c r="HR216"/>
      <c r="HS216"/>
      <c r="HT216"/>
      <c r="HU216"/>
      <c r="HV216"/>
      <c r="HW216"/>
      <c r="HX216"/>
      <c r="HY216"/>
      <c r="HZ216"/>
      <c r="IA216"/>
      <c r="IB216"/>
      <c r="IC216"/>
      <c r="ID216"/>
      <c r="IE216"/>
      <c r="IF216"/>
      <c r="IG216"/>
      <c r="IH216"/>
      <c r="II216"/>
    </row>
    <row r="217" spans="1:245" ht="25.5" customHeight="1">
      <c r="A217" s="244"/>
      <c r="B217" s="465"/>
      <c r="C217" s="465"/>
      <c r="D217" s="465"/>
      <c r="E217" s="465"/>
      <c r="F217" s="242"/>
      <c r="G217" s="2"/>
      <c r="H217" s="2"/>
      <c r="I217" s="2"/>
      <c r="J217" s="2"/>
      <c r="K217" s="171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  <c r="FO217"/>
      <c r="FP217"/>
      <c r="FQ217"/>
      <c r="FR217"/>
      <c r="FS217"/>
      <c r="FT217"/>
      <c r="FU217"/>
      <c r="FV217"/>
      <c r="FW217"/>
      <c r="FX217"/>
      <c r="FY217"/>
      <c r="FZ217"/>
      <c r="GA217"/>
      <c r="GB217"/>
      <c r="GC217"/>
      <c r="GD217"/>
      <c r="GE217"/>
      <c r="GF217"/>
      <c r="GG217"/>
      <c r="GH217"/>
      <c r="GI217"/>
      <c r="GJ217"/>
      <c r="GK217"/>
      <c r="GL217"/>
      <c r="GM217"/>
      <c r="GN217"/>
      <c r="GO217"/>
      <c r="GP217"/>
      <c r="GQ217"/>
      <c r="GR217"/>
      <c r="GS217"/>
      <c r="GT217"/>
      <c r="GU217"/>
      <c r="GV217"/>
      <c r="GW217"/>
      <c r="GX217"/>
      <c r="GY217"/>
      <c r="GZ217"/>
      <c r="HA217"/>
      <c r="HB217"/>
      <c r="HC217"/>
      <c r="HD217"/>
      <c r="HE217"/>
      <c r="HF217"/>
      <c r="HG217"/>
      <c r="HH217"/>
      <c r="HI217"/>
      <c r="HJ217"/>
      <c r="HK217"/>
      <c r="HL217"/>
      <c r="HM217"/>
      <c r="HN217"/>
      <c r="HO217"/>
      <c r="HP217"/>
      <c r="HQ217"/>
      <c r="HR217"/>
      <c r="HS217"/>
      <c r="HT217"/>
      <c r="HU217"/>
      <c r="HV217"/>
      <c r="HW217"/>
      <c r="HX217"/>
      <c r="HY217"/>
      <c r="HZ217"/>
      <c r="IA217"/>
      <c r="IB217"/>
      <c r="IC217"/>
      <c r="ID217"/>
      <c r="IE217"/>
      <c r="IF217"/>
      <c r="IG217"/>
      <c r="IH217"/>
      <c r="II217"/>
    </row>
    <row r="218" spans="1:245" ht="21" customHeight="1">
      <c r="A218" s="245"/>
      <c r="B218" s="465"/>
      <c r="C218" s="465"/>
      <c r="D218" s="465"/>
      <c r="E218" s="465"/>
      <c r="F218" s="242"/>
      <c r="G218" s="2"/>
      <c r="H218" s="2"/>
      <c r="I218" s="2"/>
      <c r="J218" s="2"/>
      <c r="K218" s="171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  <c r="FO218"/>
      <c r="FP218"/>
      <c r="FQ218"/>
      <c r="FR218"/>
      <c r="FS218"/>
      <c r="FT218"/>
      <c r="FU218"/>
      <c r="FV218"/>
      <c r="FW218"/>
      <c r="FX218"/>
      <c r="FY218"/>
      <c r="FZ218"/>
      <c r="GA218"/>
      <c r="GB218"/>
      <c r="GC218"/>
      <c r="GD218"/>
      <c r="GE218"/>
      <c r="GF218"/>
      <c r="GG218"/>
      <c r="GH218"/>
      <c r="GI218"/>
      <c r="GJ218"/>
      <c r="GK218"/>
      <c r="GL218"/>
      <c r="GM218"/>
      <c r="GN218"/>
      <c r="GO218"/>
      <c r="GP218"/>
      <c r="GQ218"/>
      <c r="GR218"/>
      <c r="GS218"/>
      <c r="GT218"/>
      <c r="GU218"/>
      <c r="GV218"/>
      <c r="GW218"/>
      <c r="GX218"/>
      <c r="GY218"/>
      <c r="GZ218"/>
      <c r="HA218"/>
      <c r="HB218"/>
      <c r="HC218"/>
      <c r="HD218"/>
      <c r="HE218"/>
      <c r="HF218"/>
      <c r="HG218"/>
      <c r="HH218"/>
      <c r="HI218"/>
      <c r="HJ218"/>
      <c r="HK218"/>
      <c r="HL218"/>
      <c r="HM218"/>
      <c r="HN218"/>
      <c r="HO218"/>
      <c r="HP218"/>
      <c r="HQ218"/>
      <c r="HR218"/>
      <c r="HS218"/>
      <c r="HT218"/>
      <c r="HU218"/>
      <c r="HV218"/>
      <c r="HW218"/>
      <c r="HX218"/>
      <c r="HY218"/>
      <c r="HZ218"/>
      <c r="IA218"/>
      <c r="IB218"/>
      <c r="IC218"/>
      <c r="ID218"/>
      <c r="IE218"/>
      <c r="IF218"/>
      <c r="IG218"/>
      <c r="IH218"/>
      <c r="II218"/>
    </row>
    <row r="219" spans="1:245" ht="21" customHeight="1">
      <c r="A219" s="245"/>
      <c r="B219" s="465"/>
      <c r="C219" s="465"/>
      <c r="D219" s="465"/>
      <c r="E219" s="465"/>
      <c r="F219" s="242"/>
      <c r="G219" s="2"/>
      <c r="H219" s="2"/>
      <c r="I219" s="2"/>
      <c r="J219" s="2"/>
      <c r="K219" s="171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  <c r="FO219"/>
      <c r="FP219"/>
      <c r="FQ219"/>
      <c r="FR219"/>
      <c r="FS219"/>
      <c r="FT219"/>
      <c r="FU219"/>
      <c r="FV219"/>
      <c r="FW219"/>
      <c r="FX219"/>
      <c r="FY219"/>
      <c r="FZ219"/>
      <c r="GA219"/>
      <c r="GB219"/>
      <c r="GC219"/>
      <c r="GD219"/>
      <c r="GE219"/>
      <c r="GF219"/>
      <c r="GG219"/>
      <c r="GH219"/>
      <c r="GI219"/>
      <c r="GJ219"/>
      <c r="GK219"/>
      <c r="GL219"/>
      <c r="GM219"/>
      <c r="GN219"/>
      <c r="GO219"/>
      <c r="GP219"/>
      <c r="GQ219"/>
      <c r="GR219"/>
      <c r="GS219"/>
      <c r="GT219"/>
      <c r="GU219"/>
      <c r="GV219"/>
      <c r="GW219"/>
      <c r="GX219"/>
      <c r="GY219"/>
      <c r="GZ219"/>
      <c r="HA219"/>
      <c r="HB219"/>
      <c r="HC219"/>
      <c r="HD219"/>
      <c r="HE219"/>
      <c r="HF219"/>
      <c r="HG219"/>
      <c r="HH219"/>
      <c r="HI219"/>
      <c r="HJ219"/>
      <c r="HK219"/>
      <c r="HL219"/>
      <c r="HM219"/>
      <c r="HN219"/>
      <c r="HO219"/>
      <c r="HP219"/>
      <c r="HQ219"/>
      <c r="HR219"/>
      <c r="HS219"/>
      <c r="HT219"/>
      <c r="HU219"/>
      <c r="HV219"/>
      <c r="HW219"/>
      <c r="HX219"/>
      <c r="HY219"/>
      <c r="HZ219"/>
      <c r="IA219"/>
      <c r="IB219"/>
      <c r="IC219"/>
      <c r="ID219"/>
      <c r="IE219"/>
      <c r="IF219"/>
      <c r="IG219"/>
      <c r="IH219"/>
      <c r="II219"/>
    </row>
    <row r="220" spans="1:245" ht="15" customHeight="1">
      <c r="A220" s="477"/>
      <c r="B220" s="477"/>
      <c r="C220" s="477"/>
      <c r="D220" s="477"/>
      <c r="E220" s="477"/>
      <c r="F220" s="267"/>
      <c r="G220" s="2"/>
      <c r="H220" s="2"/>
      <c r="I220" s="2"/>
      <c r="J220" s="2"/>
      <c r="K220" s="2"/>
      <c r="L220" s="2"/>
      <c r="M220" s="2"/>
      <c r="N220" s="2"/>
      <c r="AM220" s="39"/>
      <c r="AN220" s="2"/>
      <c r="AO220" s="2"/>
      <c r="AP220" s="2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  <c r="FO220"/>
      <c r="FP220"/>
      <c r="FQ220"/>
      <c r="FR220"/>
      <c r="FS220"/>
      <c r="FT220"/>
      <c r="FU220"/>
      <c r="FV220"/>
      <c r="FW220"/>
      <c r="FX220"/>
      <c r="FY220"/>
      <c r="FZ220"/>
      <c r="GA220"/>
      <c r="GB220"/>
      <c r="GC220"/>
      <c r="GD220"/>
      <c r="GE220"/>
      <c r="GF220"/>
      <c r="GG220"/>
      <c r="GH220"/>
      <c r="GI220"/>
      <c r="GJ220"/>
      <c r="GK220"/>
      <c r="GL220"/>
      <c r="GM220"/>
      <c r="GN220"/>
      <c r="GO220"/>
      <c r="GP220"/>
      <c r="GQ220"/>
      <c r="GR220"/>
      <c r="GS220"/>
      <c r="GT220"/>
      <c r="GU220"/>
      <c r="GV220"/>
      <c r="GW220"/>
      <c r="GX220"/>
      <c r="GY220"/>
      <c r="GZ220"/>
      <c r="HA220"/>
      <c r="HB220"/>
      <c r="HC220"/>
      <c r="HD220"/>
      <c r="HE220"/>
      <c r="HF220"/>
      <c r="HG220"/>
      <c r="HH220"/>
      <c r="HI220"/>
      <c r="HJ220"/>
      <c r="HK220"/>
      <c r="HL220"/>
      <c r="HM220"/>
      <c r="HN220"/>
      <c r="HO220"/>
      <c r="HP220"/>
      <c r="HQ220"/>
      <c r="HR220"/>
      <c r="HS220"/>
      <c r="HT220"/>
      <c r="HU220"/>
      <c r="HV220"/>
      <c r="HW220"/>
      <c r="HX220"/>
      <c r="HY220"/>
      <c r="HZ220"/>
      <c r="IA220"/>
      <c r="IB220"/>
      <c r="IC220"/>
      <c r="ID220"/>
      <c r="IE220"/>
      <c r="IF220"/>
      <c r="IG220"/>
      <c r="IH220"/>
      <c r="II220"/>
    </row>
    <row r="221" spans="1:245" s="2" customFormat="1"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39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/>
      <c r="IK221"/>
    </row>
    <row r="222" spans="1:245" s="2" customFormat="1"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39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/>
      <c r="IK222"/>
    </row>
    <row r="223" spans="1:245" s="2" customFormat="1"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39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/>
      <c r="IK223"/>
    </row>
    <row r="224" spans="1:245" s="2" customFormat="1"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39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/>
      <c r="IK224"/>
    </row>
    <row r="225" spans="29:245" s="2" customFormat="1"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39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/>
      <c r="IK225"/>
    </row>
    <row r="226" spans="29:245" s="2" customFormat="1"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39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/>
      <c r="IK226"/>
    </row>
    <row r="227" spans="29:245" s="2" customFormat="1"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39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/>
      <c r="IK227"/>
    </row>
    <row r="228" spans="29:245" s="2" customFormat="1"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39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/>
      <c r="IK228"/>
    </row>
    <row r="229" spans="29:245" s="2" customFormat="1"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39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/>
      <c r="IK229"/>
    </row>
    <row r="230" spans="29:245" s="2" customFormat="1"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9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/>
      <c r="IK230"/>
    </row>
    <row r="231" spans="29:245" s="2" customFormat="1">
      <c r="AM231" s="39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/>
      <c r="IK231"/>
    </row>
    <row r="232" spans="29:245" s="2" customFormat="1">
      <c r="AM232" s="39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/>
      <c r="IK232"/>
    </row>
    <row r="233" spans="29:245" s="2" customFormat="1">
      <c r="AM233" s="39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/>
      <c r="IK233"/>
    </row>
    <row r="234" spans="29:245" s="2" customFormat="1">
      <c r="AM234" s="39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/>
      <c r="IK234"/>
    </row>
    <row r="235" spans="29:245" s="2" customFormat="1">
      <c r="AM235" s="39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/>
      <c r="IK235"/>
    </row>
    <row r="236" spans="29:245" s="2" customFormat="1">
      <c r="AM236" s="39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/>
      <c r="IK236"/>
    </row>
    <row r="237" spans="29:245" s="2" customFormat="1">
      <c r="AM237" s="39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/>
      <c r="IK237"/>
    </row>
    <row r="238" spans="29:245" s="2" customFormat="1">
      <c r="AM238" s="39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/>
      <c r="IK238"/>
    </row>
    <row r="239" spans="29:245" s="2" customFormat="1">
      <c r="AM239" s="39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/>
      <c r="IK239"/>
    </row>
    <row r="240" spans="29:245" s="2" customFormat="1">
      <c r="AM240" s="39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/>
      <c r="IK240"/>
    </row>
    <row r="241" spans="39:245" s="2" customFormat="1">
      <c r="AM241" s="39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/>
      <c r="IK241"/>
    </row>
    <row r="242" spans="39:245" s="2" customFormat="1">
      <c r="AM242" s="39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/>
      <c r="IK242"/>
    </row>
    <row r="243" spans="39:245" s="2" customFormat="1">
      <c r="AM243" s="39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/>
      <c r="IK243"/>
    </row>
    <row r="244" spans="39:245" s="2" customFormat="1">
      <c r="AM244" s="39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/>
      <c r="IK244"/>
    </row>
    <row r="245" spans="39:245" s="2" customFormat="1">
      <c r="AM245" s="39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/>
      <c r="IK245"/>
    </row>
    <row r="246" spans="39:245" s="2" customFormat="1">
      <c r="AM246" s="39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/>
      <c r="IK246"/>
    </row>
    <row r="247" spans="39:245" s="2" customFormat="1">
      <c r="AM247" s="39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/>
      <c r="IK247"/>
    </row>
    <row r="248" spans="39:245" s="2" customFormat="1">
      <c r="AM248" s="39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  <c r="HB248" s="1"/>
      <c r="HC248" s="1"/>
      <c r="HD248" s="1"/>
      <c r="HE248" s="1"/>
      <c r="HF248" s="1"/>
      <c r="HG248" s="1"/>
      <c r="HH248" s="1"/>
      <c r="HI248" s="1"/>
      <c r="HJ248" s="1"/>
      <c r="HK248" s="1"/>
      <c r="HL248" s="1"/>
      <c r="HM248" s="1"/>
      <c r="HN248" s="1"/>
      <c r="HO248" s="1"/>
      <c r="HP248" s="1"/>
      <c r="HQ248" s="1"/>
      <c r="HR248" s="1"/>
      <c r="HS248" s="1"/>
      <c r="HT248" s="1"/>
      <c r="HU248" s="1"/>
      <c r="HV248" s="1"/>
      <c r="HW248" s="1"/>
      <c r="HX248" s="1"/>
      <c r="HY248" s="1"/>
      <c r="HZ248" s="1"/>
      <c r="IA248" s="1"/>
      <c r="IB248" s="1"/>
      <c r="IC248" s="1"/>
      <c r="ID248" s="1"/>
      <c r="IE248" s="1"/>
      <c r="IF248" s="1"/>
      <c r="IG248" s="1"/>
      <c r="IH248" s="1"/>
      <c r="II248" s="1"/>
      <c r="IJ248"/>
      <c r="IK248"/>
    </row>
    <row r="249" spans="39:245" s="2" customFormat="1">
      <c r="AM249" s="39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/>
      <c r="IK249"/>
    </row>
    <row r="250" spans="39:245" s="2" customFormat="1">
      <c r="AM250" s="39"/>
    </row>
    <row r="251" spans="39:245" s="2" customFormat="1">
      <c r="AM251" s="39"/>
    </row>
    <row r="252" spans="39:245" s="2" customFormat="1">
      <c r="AM252" s="39"/>
    </row>
    <row r="253" spans="39:245" s="2" customFormat="1">
      <c r="AM253" s="39"/>
    </row>
    <row r="254" spans="39:245" s="2" customFormat="1">
      <c r="AM254" s="39"/>
    </row>
    <row r="255" spans="39:245" s="2" customFormat="1">
      <c r="AM255" s="39"/>
    </row>
    <row r="256" spans="39:245" s="2" customFormat="1">
      <c r="AM256" s="39"/>
    </row>
    <row r="257" spans="39:39" s="2" customFormat="1">
      <c r="AM257" s="39"/>
    </row>
    <row r="258" spans="39:39" s="2" customFormat="1">
      <c r="AM258" s="39"/>
    </row>
    <row r="259" spans="39:39" s="2" customFormat="1">
      <c r="AM259" s="39"/>
    </row>
    <row r="260" spans="39:39" s="2" customFormat="1">
      <c r="AM260" s="39"/>
    </row>
    <row r="261" spans="39:39" s="2" customFormat="1">
      <c r="AM261" s="39"/>
    </row>
    <row r="262" spans="39:39" s="2" customFormat="1">
      <c r="AM262" s="39"/>
    </row>
    <row r="263" spans="39:39" s="2" customFormat="1">
      <c r="AM263" s="39"/>
    </row>
    <row r="264" spans="39:39" s="2" customFormat="1">
      <c r="AM264" s="39"/>
    </row>
    <row r="265" spans="39:39" s="2" customFormat="1">
      <c r="AM265" s="39"/>
    </row>
    <row r="266" spans="39:39" s="2" customFormat="1">
      <c r="AM266" s="39"/>
    </row>
    <row r="267" spans="39:39" s="2" customFormat="1">
      <c r="AM267" s="39"/>
    </row>
    <row r="268" spans="39:39" s="2" customFormat="1">
      <c r="AM268" s="39"/>
    </row>
    <row r="269" spans="39:39" s="2" customFormat="1">
      <c r="AM269" s="39"/>
    </row>
    <row r="270" spans="39:39" s="2" customFormat="1">
      <c r="AM270" s="39"/>
    </row>
    <row r="271" spans="39:39" s="2" customFormat="1">
      <c r="AM271" s="39"/>
    </row>
    <row r="272" spans="39:39" s="2" customFormat="1">
      <c r="AM272" s="39"/>
    </row>
    <row r="273" spans="39:39" s="2" customFormat="1">
      <c r="AM273" s="39"/>
    </row>
    <row r="274" spans="39:39" s="2" customFormat="1">
      <c r="AM274" s="39"/>
    </row>
    <row r="275" spans="39:39" s="2" customFormat="1">
      <c r="AM275" s="39"/>
    </row>
    <row r="276" spans="39:39" s="2" customFormat="1">
      <c r="AM276" s="39"/>
    </row>
    <row r="277" spans="39:39" s="2" customFormat="1">
      <c r="AM277" s="39"/>
    </row>
    <row r="278" spans="39:39" s="2" customFormat="1">
      <c r="AM278" s="39"/>
    </row>
    <row r="279" spans="39:39" s="2" customFormat="1">
      <c r="AM279" s="39"/>
    </row>
    <row r="280" spans="39:39" s="2" customFormat="1">
      <c r="AM280" s="39"/>
    </row>
    <row r="281" spans="39:39" s="2" customFormat="1">
      <c r="AM281" s="39"/>
    </row>
    <row r="282" spans="39:39" s="2" customFormat="1">
      <c r="AM282" s="39"/>
    </row>
    <row r="283" spans="39:39" s="2" customFormat="1">
      <c r="AM283" s="39"/>
    </row>
    <row r="284" spans="39:39" s="2" customFormat="1">
      <c r="AM284" s="39"/>
    </row>
    <row r="285" spans="39:39" s="2" customFormat="1">
      <c r="AM285" s="39"/>
    </row>
    <row r="286" spans="39:39" s="2" customFormat="1">
      <c r="AM286" s="39"/>
    </row>
    <row r="287" spans="39:39" s="2" customFormat="1">
      <c r="AM287" s="39"/>
    </row>
    <row r="288" spans="39:39" s="2" customFormat="1">
      <c r="AM288" s="39"/>
    </row>
    <row r="289" spans="39:39" s="2" customFormat="1">
      <c r="AM289" s="39"/>
    </row>
    <row r="290" spans="39:39" s="2" customFormat="1">
      <c r="AM290" s="39"/>
    </row>
    <row r="291" spans="39:39" s="2" customFormat="1">
      <c r="AM291" s="39"/>
    </row>
    <row r="292" spans="39:39" s="2" customFormat="1">
      <c r="AM292" s="39"/>
    </row>
    <row r="293" spans="39:39" s="2" customFormat="1">
      <c r="AM293" s="39"/>
    </row>
    <row r="294" spans="39:39" s="2" customFormat="1">
      <c r="AM294" s="39"/>
    </row>
    <row r="295" spans="39:39" s="2" customFormat="1">
      <c r="AM295" s="39"/>
    </row>
    <row r="296" spans="39:39" s="2" customFormat="1">
      <c r="AM296" s="39"/>
    </row>
    <row r="297" spans="39:39" s="2" customFormat="1">
      <c r="AM297" s="39"/>
    </row>
    <row r="298" spans="39:39" s="2" customFormat="1">
      <c r="AM298" s="39"/>
    </row>
    <row r="299" spans="39:39" s="2" customFormat="1">
      <c r="AM299" s="39"/>
    </row>
    <row r="300" spans="39:39" s="2" customFormat="1">
      <c r="AM300" s="39"/>
    </row>
    <row r="301" spans="39:39" s="2" customFormat="1">
      <c r="AM301" s="39"/>
    </row>
    <row r="302" spans="39:39" s="2" customFormat="1">
      <c r="AM302" s="39"/>
    </row>
    <row r="303" spans="39:39" s="2" customFormat="1">
      <c r="AM303" s="39"/>
    </row>
    <row r="304" spans="39:39" s="2" customFormat="1">
      <c r="AM304" s="39"/>
    </row>
    <row r="305" spans="39:39" s="2" customFormat="1">
      <c r="AM305" s="39"/>
    </row>
    <row r="306" spans="39:39" s="2" customFormat="1">
      <c r="AM306" s="39"/>
    </row>
    <row r="307" spans="39:39" s="2" customFormat="1">
      <c r="AM307" s="39"/>
    </row>
    <row r="308" spans="39:39" s="2" customFormat="1">
      <c r="AM308" s="39"/>
    </row>
    <row r="309" spans="39:39" s="2" customFormat="1">
      <c r="AM309" s="39"/>
    </row>
    <row r="310" spans="39:39" s="2" customFormat="1">
      <c r="AM310" s="39"/>
    </row>
    <row r="311" spans="39:39" s="2" customFormat="1">
      <c r="AM311" s="39"/>
    </row>
    <row r="312" spans="39:39" s="2" customFormat="1">
      <c r="AM312" s="39"/>
    </row>
  </sheetData>
  <sheetProtection selectLockedCells="1" selectUnlockedCells="1"/>
  <mergeCells count="439">
    <mergeCell ref="B198:E198"/>
    <mergeCell ref="B199:E199"/>
    <mergeCell ref="B200:E200"/>
    <mergeCell ref="K171:N171"/>
    <mergeCell ref="B171:F171"/>
    <mergeCell ref="B156:B157"/>
    <mergeCell ref="C156:C157"/>
    <mergeCell ref="C150:C152"/>
    <mergeCell ref="C160:C161"/>
    <mergeCell ref="D160:D161"/>
    <mergeCell ref="K169:N169"/>
    <mergeCell ref="K155:N155"/>
    <mergeCell ref="C169:F169"/>
    <mergeCell ref="E150:E152"/>
    <mergeCell ref="B150:B152"/>
    <mergeCell ref="K161:N161"/>
    <mergeCell ref="D150:D152"/>
    <mergeCell ref="E160:E161"/>
    <mergeCell ref="L16:N16"/>
    <mergeCell ref="K18:K19"/>
    <mergeCell ref="L18:N18"/>
    <mergeCell ref="A86:A87"/>
    <mergeCell ref="L1:N1"/>
    <mergeCell ref="AN162:AP164"/>
    <mergeCell ref="AN134:AO134"/>
    <mergeCell ref="B195:E195"/>
    <mergeCell ref="K82:N82"/>
    <mergeCell ref="K90:N90"/>
    <mergeCell ref="A17:A19"/>
    <mergeCell ref="C38:C40"/>
    <mergeCell ref="K24:K25"/>
    <mergeCell ref="L24:L25"/>
    <mergeCell ref="B185:E185"/>
    <mergeCell ref="D14:N14"/>
    <mergeCell ref="K7:N7"/>
    <mergeCell ref="K9:N9"/>
    <mergeCell ref="K10:N10"/>
    <mergeCell ref="K11:N11"/>
    <mergeCell ref="K12:N12"/>
    <mergeCell ref="A184:E184"/>
    <mergeCell ref="M24:M25"/>
    <mergeCell ref="N24:N25"/>
    <mergeCell ref="J26:J36"/>
    <mergeCell ref="H17:H19"/>
    <mergeCell ref="G38:G39"/>
    <mergeCell ref="F17:F19"/>
    <mergeCell ref="H38:H39"/>
    <mergeCell ref="D17:D19"/>
    <mergeCell ref="C23:N23"/>
    <mergeCell ref="K40:N40"/>
    <mergeCell ref="I38:I39"/>
    <mergeCell ref="A15:K15"/>
    <mergeCell ref="K85:N85"/>
    <mergeCell ref="D82:D83"/>
    <mergeCell ref="K68:N68"/>
    <mergeCell ref="K69:N69"/>
    <mergeCell ref="B86:B87"/>
    <mergeCell ref="B186:E186"/>
    <mergeCell ref="A111:A112"/>
    <mergeCell ref="J17:J19"/>
    <mergeCell ref="K43:N43"/>
    <mergeCell ref="K44:N44"/>
    <mergeCell ref="K62:N62"/>
    <mergeCell ref="K63:N63"/>
    <mergeCell ref="F38:F39"/>
    <mergeCell ref="I17:I19"/>
    <mergeCell ref="E17:E19"/>
    <mergeCell ref="K51:N51"/>
    <mergeCell ref="J38:J39"/>
    <mergeCell ref="A21:N21"/>
    <mergeCell ref="A58:A59"/>
    <mergeCell ref="B58:B59"/>
    <mergeCell ref="B17:B19"/>
    <mergeCell ref="C17:C19"/>
    <mergeCell ref="D38:D40"/>
    <mergeCell ref="D24:D37"/>
    <mergeCell ref="B187:E187"/>
    <mergeCell ref="B188:E188"/>
    <mergeCell ref="B189:E189"/>
    <mergeCell ref="B190:E190"/>
    <mergeCell ref="B191:E191"/>
    <mergeCell ref="K65:N65"/>
    <mergeCell ref="B215:E215"/>
    <mergeCell ref="B216:E216"/>
    <mergeCell ref="A220:E220"/>
    <mergeCell ref="B207:E207"/>
    <mergeCell ref="B210:E210"/>
    <mergeCell ref="B212:E212"/>
    <mergeCell ref="B213:E213"/>
    <mergeCell ref="B211:E211"/>
    <mergeCell ref="B208:E208"/>
    <mergeCell ref="B209:E209"/>
    <mergeCell ref="B217:E217"/>
    <mergeCell ref="B218:E218"/>
    <mergeCell ref="B219:E219"/>
    <mergeCell ref="B214:E214"/>
    <mergeCell ref="K72:N72"/>
    <mergeCell ref="B76:B77"/>
    <mergeCell ref="A82:A83"/>
    <mergeCell ref="K73:N73"/>
    <mergeCell ref="I134:I138"/>
    <mergeCell ref="J134:J138"/>
    <mergeCell ref="B125:B127"/>
    <mergeCell ref="B118:B119"/>
    <mergeCell ref="B134:B139"/>
    <mergeCell ref="A72:A73"/>
    <mergeCell ref="G17:G19"/>
    <mergeCell ref="K17:N17"/>
    <mergeCell ref="B206:E206"/>
    <mergeCell ref="B205:E205"/>
    <mergeCell ref="B204:E204"/>
    <mergeCell ref="A203:E203"/>
    <mergeCell ref="B170:F170"/>
    <mergeCell ref="B196:E196"/>
    <mergeCell ref="E98:E100"/>
    <mergeCell ref="C96:F96"/>
    <mergeCell ref="C91:F91"/>
    <mergeCell ref="C98:C100"/>
    <mergeCell ref="C146:F146"/>
    <mergeCell ref="B140:B142"/>
    <mergeCell ref="C140:C142"/>
    <mergeCell ref="B197:E197"/>
    <mergeCell ref="D93:D95"/>
    <mergeCell ref="A201:E201"/>
    <mergeCell ref="K112:N112"/>
    <mergeCell ref="K86:N86"/>
    <mergeCell ref="L101:L102"/>
    <mergeCell ref="M101:M102"/>
    <mergeCell ref="N101:N102"/>
    <mergeCell ref="D86:D87"/>
    <mergeCell ref="B192:E192"/>
    <mergeCell ref="B193:E193"/>
    <mergeCell ref="B194:E194"/>
    <mergeCell ref="G98:G99"/>
    <mergeCell ref="J88:J89"/>
    <mergeCell ref="G88:G89"/>
    <mergeCell ref="I88:I89"/>
    <mergeCell ref="D98:D100"/>
    <mergeCell ref="D182:H182"/>
    <mergeCell ref="E140:E142"/>
    <mergeCell ref="C120:F120"/>
    <mergeCell ref="C133:N133"/>
    <mergeCell ref="C132:F132"/>
    <mergeCell ref="D125:D127"/>
    <mergeCell ref="K128:K130"/>
    <mergeCell ref="K132:N132"/>
    <mergeCell ref="K127:N127"/>
    <mergeCell ref="M128:M130"/>
    <mergeCell ref="A160:A161"/>
    <mergeCell ref="A143:A145"/>
    <mergeCell ref="F88:F89"/>
    <mergeCell ref="H88:H89"/>
    <mergeCell ref="C111:C112"/>
    <mergeCell ref="D111:D112"/>
    <mergeCell ref="D101:D104"/>
    <mergeCell ref="C92:N92"/>
    <mergeCell ref="E93:E95"/>
    <mergeCell ref="C93:C95"/>
    <mergeCell ref="K122:N122"/>
    <mergeCell ref="K121:N121"/>
    <mergeCell ref="K101:K102"/>
    <mergeCell ref="A134:A139"/>
    <mergeCell ref="D134:D139"/>
    <mergeCell ref="E134:E139"/>
    <mergeCell ref="A140:A142"/>
    <mergeCell ref="B148:H148"/>
    <mergeCell ref="F134:F138"/>
    <mergeCell ref="G134:G138"/>
    <mergeCell ref="H134:H138"/>
    <mergeCell ref="K147:N147"/>
    <mergeCell ref="K148:N148"/>
    <mergeCell ref="D140:D142"/>
    <mergeCell ref="K60:N60"/>
    <mergeCell ref="K67:N67"/>
    <mergeCell ref="K170:N170"/>
    <mergeCell ref="K167:N167"/>
    <mergeCell ref="K168:N168"/>
    <mergeCell ref="C165:F165"/>
    <mergeCell ref="K165:N165"/>
    <mergeCell ref="C149:N149"/>
    <mergeCell ref="C166:N166"/>
    <mergeCell ref="K157:N157"/>
    <mergeCell ref="K159:N159"/>
    <mergeCell ref="K152:N152"/>
    <mergeCell ref="K164:N164"/>
    <mergeCell ref="K83:N83"/>
    <mergeCell ref="C84:C85"/>
    <mergeCell ref="E115:E117"/>
    <mergeCell ref="D115:D117"/>
    <mergeCell ref="L115:N115"/>
    <mergeCell ref="L116:N116"/>
    <mergeCell ref="L93:N93"/>
    <mergeCell ref="J98:J99"/>
    <mergeCell ref="H98:H99"/>
    <mergeCell ref="K96:N96"/>
    <mergeCell ref="L94:N94"/>
    <mergeCell ref="K84:N84"/>
    <mergeCell ref="A62:A63"/>
    <mergeCell ref="B62:B63"/>
    <mergeCell ref="A66:A67"/>
    <mergeCell ref="B66:B67"/>
    <mergeCell ref="C66:C67"/>
    <mergeCell ref="A64:A65"/>
    <mergeCell ref="K75:N75"/>
    <mergeCell ref="K71:N71"/>
    <mergeCell ref="E62:E63"/>
    <mergeCell ref="C62:C63"/>
    <mergeCell ref="C74:C75"/>
    <mergeCell ref="C72:C73"/>
    <mergeCell ref="C70:C71"/>
    <mergeCell ref="D74:D75"/>
    <mergeCell ref="E74:E75"/>
    <mergeCell ref="K66:N66"/>
    <mergeCell ref="E68:E69"/>
    <mergeCell ref="A68:A69"/>
    <mergeCell ref="C82:C83"/>
    <mergeCell ref="K78:N78"/>
    <mergeCell ref="B50:B51"/>
    <mergeCell ref="C50:C51"/>
    <mergeCell ref="D50:D51"/>
    <mergeCell ref="E50:E51"/>
    <mergeCell ref="E60:E61"/>
    <mergeCell ref="D48:D49"/>
    <mergeCell ref="A60:A61"/>
    <mergeCell ref="B60:B61"/>
    <mergeCell ref="B56:B57"/>
    <mergeCell ref="E58:E59"/>
    <mergeCell ref="A54:A55"/>
    <mergeCell ref="N41:N42"/>
    <mergeCell ref="K37:N37"/>
    <mergeCell ref="H26:H36"/>
    <mergeCell ref="I26:I36"/>
    <mergeCell ref="E24:E37"/>
    <mergeCell ref="A20:N20"/>
    <mergeCell ref="F26:F36"/>
    <mergeCell ref="G26:G36"/>
    <mergeCell ref="A24:A37"/>
    <mergeCell ref="B24:B37"/>
    <mergeCell ref="C24:C37"/>
    <mergeCell ref="A41:A43"/>
    <mergeCell ref="B41:B43"/>
    <mergeCell ref="C41:C43"/>
    <mergeCell ref="D41:D43"/>
    <mergeCell ref="E41:E43"/>
    <mergeCell ref="A38:A40"/>
    <mergeCell ref="B38:B40"/>
    <mergeCell ref="E38:E40"/>
    <mergeCell ref="E153:E155"/>
    <mergeCell ref="E156:E157"/>
    <mergeCell ref="D156:D157"/>
    <mergeCell ref="E158:E159"/>
    <mergeCell ref="A156:A157"/>
    <mergeCell ref="E162:E164"/>
    <mergeCell ref="K41:K42"/>
    <mergeCell ref="L41:L42"/>
    <mergeCell ref="M41:M42"/>
    <mergeCell ref="A44:A45"/>
    <mergeCell ref="B44:B45"/>
    <mergeCell ref="C44:C45"/>
    <mergeCell ref="A52:A53"/>
    <mergeCell ref="E52:E53"/>
    <mergeCell ref="B52:B53"/>
    <mergeCell ref="C52:C53"/>
    <mergeCell ref="B54:B55"/>
    <mergeCell ref="C60:C61"/>
    <mergeCell ref="C58:C59"/>
    <mergeCell ref="D58:D59"/>
    <mergeCell ref="A48:A49"/>
    <mergeCell ref="B48:B49"/>
    <mergeCell ref="C48:C49"/>
    <mergeCell ref="A50:A51"/>
    <mergeCell ref="E48:E49"/>
    <mergeCell ref="K145:N145"/>
    <mergeCell ref="B124:N124"/>
    <mergeCell ref="A167:A168"/>
    <mergeCell ref="B167:B168"/>
    <mergeCell ref="C167:C168"/>
    <mergeCell ref="D167:D168"/>
    <mergeCell ref="E167:E168"/>
    <mergeCell ref="A150:A152"/>
    <mergeCell ref="B160:B161"/>
    <mergeCell ref="B143:B145"/>
    <mergeCell ref="C143:C145"/>
    <mergeCell ref="B147:F147"/>
    <mergeCell ref="D143:D145"/>
    <mergeCell ref="E143:E145"/>
    <mergeCell ref="A158:A159"/>
    <mergeCell ref="B158:B159"/>
    <mergeCell ref="C158:C159"/>
    <mergeCell ref="D158:D159"/>
    <mergeCell ref="A162:A164"/>
    <mergeCell ref="A153:A155"/>
    <mergeCell ref="B153:B155"/>
    <mergeCell ref="C153:C155"/>
    <mergeCell ref="D153:D155"/>
    <mergeCell ref="K70:N70"/>
    <mergeCell ref="E80:E81"/>
    <mergeCell ref="C80:C81"/>
    <mergeCell ref="K142:N142"/>
    <mergeCell ref="B162:B164"/>
    <mergeCell ref="C162:C164"/>
    <mergeCell ref="D162:D164"/>
    <mergeCell ref="C46:F46"/>
    <mergeCell ref="K146:N146"/>
    <mergeCell ref="N128:N130"/>
    <mergeCell ref="K139:N139"/>
    <mergeCell ref="K56:N56"/>
    <mergeCell ref="K57:N57"/>
    <mergeCell ref="D64:D65"/>
    <mergeCell ref="D60:D61"/>
    <mergeCell ref="D52:D53"/>
    <mergeCell ref="D56:D57"/>
    <mergeCell ref="E56:E57"/>
    <mergeCell ref="K52:N52"/>
    <mergeCell ref="K53:N53"/>
    <mergeCell ref="C47:N47"/>
    <mergeCell ref="K54:N54"/>
    <mergeCell ref="K46:N46"/>
    <mergeCell ref="K49:N49"/>
    <mergeCell ref="C105:C108"/>
    <mergeCell ref="C86:C87"/>
    <mergeCell ref="E118:E119"/>
    <mergeCell ref="K119:N119"/>
    <mergeCell ref="K117:N117"/>
    <mergeCell ref="C64:C65"/>
    <mergeCell ref="E44:E45"/>
    <mergeCell ref="K48:N48"/>
    <mergeCell ref="K58:N58"/>
    <mergeCell ref="K59:N59"/>
    <mergeCell ref="K104:N104"/>
    <mergeCell ref="K105:K106"/>
    <mergeCell ref="K50:N50"/>
    <mergeCell ref="K61:N61"/>
    <mergeCell ref="K64:N64"/>
    <mergeCell ref="E54:E55"/>
    <mergeCell ref="K55:N55"/>
    <mergeCell ref="C118:C119"/>
    <mergeCell ref="K79:N79"/>
    <mergeCell ref="D44:D45"/>
    <mergeCell ref="C56:C57"/>
    <mergeCell ref="K74:N74"/>
    <mergeCell ref="E70:E71"/>
    <mergeCell ref="E72:E73"/>
    <mergeCell ref="K45:N45"/>
    <mergeCell ref="C54:C55"/>
    <mergeCell ref="D54:D55"/>
    <mergeCell ref="A101:A104"/>
    <mergeCell ref="C101:C104"/>
    <mergeCell ref="E64:E65"/>
    <mergeCell ref="E66:E67"/>
    <mergeCell ref="E101:E104"/>
    <mergeCell ref="A56:A57"/>
    <mergeCell ref="A78:A79"/>
    <mergeCell ref="B82:B83"/>
    <mergeCell ref="B70:B71"/>
    <mergeCell ref="D88:D90"/>
    <mergeCell ref="E88:E90"/>
    <mergeCell ref="K76:N76"/>
    <mergeCell ref="K77:N77"/>
    <mergeCell ref="D78:D79"/>
    <mergeCell ref="C76:C77"/>
    <mergeCell ref="D80:D81"/>
    <mergeCell ref="K80:N80"/>
    <mergeCell ref="K81:N81"/>
    <mergeCell ref="C78:C79"/>
    <mergeCell ref="D76:D77"/>
    <mergeCell ref="E82:E83"/>
    <mergeCell ref="A70:A71"/>
    <mergeCell ref="A74:A75"/>
    <mergeCell ref="B78:B79"/>
    <mergeCell ref="A76:A77"/>
    <mergeCell ref="A80:A81"/>
    <mergeCell ref="B80:B81"/>
    <mergeCell ref="B84:B85"/>
    <mergeCell ref="D70:D71"/>
    <mergeCell ref="D72:D73"/>
    <mergeCell ref="D84:D85"/>
    <mergeCell ref="D62:D63"/>
    <mergeCell ref="C88:C90"/>
    <mergeCell ref="B68:B69"/>
    <mergeCell ref="C68:C69"/>
    <mergeCell ref="D109:D110"/>
    <mergeCell ref="D66:D67"/>
    <mergeCell ref="E84:E85"/>
    <mergeCell ref="B64:B65"/>
    <mergeCell ref="D68:D69"/>
    <mergeCell ref="C97:N97"/>
    <mergeCell ref="B72:B73"/>
    <mergeCell ref="E78:E79"/>
    <mergeCell ref="E76:E77"/>
    <mergeCell ref="D105:D108"/>
    <mergeCell ref="E105:E108"/>
    <mergeCell ref="M105:M106"/>
    <mergeCell ref="N105:N106"/>
    <mergeCell ref="I98:I99"/>
    <mergeCell ref="K91:N91"/>
    <mergeCell ref="E86:E87"/>
    <mergeCell ref="K87:N87"/>
    <mergeCell ref="K95:N95"/>
    <mergeCell ref="K108:N108"/>
    <mergeCell ref="K100:N100"/>
    <mergeCell ref="B93:B95"/>
    <mergeCell ref="B74:B75"/>
    <mergeCell ref="B105:B108"/>
    <mergeCell ref="A118:A119"/>
    <mergeCell ref="A98:A100"/>
    <mergeCell ref="B128:B131"/>
    <mergeCell ref="B111:B112"/>
    <mergeCell ref="A93:A95"/>
    <mergeCell ref="B101:B104"/>
    <mergeCell ref="B88:B90"/>
    <mergeCell ref="A88:A90"/>
    <mergeCell ref="A115:A117"/>
    <mergeCell ref="B115:B117"/>
    <mergeCell ref="A84:A85"/>
    <mergeCell ref="C134:C139"/>
    <mergeCell ref="C128:C131"/>
    <mergeCell ref="E128:E131"/>
    <mergeCell ref="D128:D131"/>
    <mergeCell ref="A128:A131"/>
    <mergeCell ref="B121:F121"/>
    <mergeCell ref="D118:D119"/>
    <mergeCell ref="E125:E127"/>
    <mergeCell ref="F98:F99"/>
    <mergeCell ref="C125:C127"/>
    <mergeCell ref="B109:B110"/>
    <mergeCell ref="C109:C110"/>
    <mergeCell ref="A109:A110"/>
    <mergeCell ref="A105:A108"/>
    <mergeCell ref="A125:A127"/>
    <mergeCell ref="B98:B100"/>
    <mergeCell ref="E109:E110"/>
    <mergeCell ref="E111:E112"/>
    <mergeCell ref="C114:N114"/>
    <mergeCell ref="K120:N120"/>
    <mergeCell ref="K113:N113"/>
    <mergeCell ref="K110:N110"/>
    <mergeCell ref="C113:F113"/>
    <mergeCell ref="C115:C117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191" fitToHeight="0" orientation="landscape" useFirstPageNumber="1" r:id="rId1"/>
  <headerFooter scaleWithDoc="0">
    <oddHeader>&amp;C&amp;P</oddHead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9"/>
  <sheetViews>
    <sheetView zoomScale="90" zoomScaleNormal="90" zoomScaleSheetLayoutView="75" workbookViewId="0">
      <selection activeCell="I18" sqref="I18"/>
    </sheetView>
  </sheetViews>
  <sheetFormatPr defaultColWidth="11.5703125" defaultRowHeight="12.75"/>
  <cols>
    <col min="1" max="1" width="28.28515625" customWidth="1"/>
    <col min="2" max="2" width="55.7109375" customWidth="1"/>
    <col min="3" max="3" width="28.28515625" customWidth="1"/>
  </cols>
  <sheetData>
    <row r="2" spans="1:8" s="29" customFormat="1" ht="26.25" customHeight="1">
      <c r="A2" s="519" t="s">
        <v>75</v>
      </c>
      <c r="B2" s="519"/>
      <c r="C2" s="519"/>
      <c r="D2" s="28"/>
    </row>
    <row r="3" spans="1:8" s="29" customFormat="1" ht="21" customHeight="1">
      <c r="A3" s="31" t="s">
        <v>76</v>
      </c>
      <c r="B3" s="523" t="s">
        <v>94</v>
      </c>
      <c r="C3" s="524"/>
      <c r="H3" s="28"/>
    </row>
    <row r="4" spans="1:8" s="29" customFormat="1" ht="21" customHeight="1">
      <c r="A4" s="32" t="s">
        <v>29</v>
      </c>
      <c r="B4" s="515" t="s">
        <v>130</v>
      </c>
      <c r="C4" s="516"/>
    </row>
    <row r="5" spans="1:8" s="29" customFormat="1" ht="23.25" customHeight="1">
      <c r="A5" s="32" t="s">
        <v>32</v>
      </c>
      <c r="B5" s="515" t="s">
        <v>131</v>
      </c>
      <c r="C5" s="516"/>
    </row>
    <row r="6" spans="1:8" s="29" customFormat="1" ht="23.1" customHeight="1">
      <c r="A6" s="32" t="s">
        <v>37</v>
      </c>
      <c r="B6" s="515" t="s">
        <v>132</v>
      </c>
      <c r="C6" s="516"/>
    </row>
    <row r="7" spans="1:8" s="29" customFormat="1" ht="23.1" customHeight="1">
      <c r="A7" s="32" t="s">
        <v>39</v>
      </c>
      <c r="B7" s="515" t="s">
        <v>133</v>
      </c>
      <c r="C7" s="516"/>
    </row>
    <row r="8" spans="1:8" s="29" customFormat="1" ht="23.25" customHeight="1">
      <c r="A8" s="32" t="s">
        <v>33</v>
      </c>
      <c r="B8" s="515" t="s">
        <v>134</v>
      </c>
      <c r="C8" s="516"/>
    </row>
    <row r="9" spans="1:8" s="29" customFormat="1" ht="23.25" customHeight="1">
      <c r="A9" s="32" t="s">
        <v>40</v>
      </c>
      <c r="B9" s="515" t="s">
        <v>135</v>
      </c>
      <c r="C9" s="516"/>
    </row>
    <row r="10" spans="1:8" s="29" customFormat="1" ht="23.25" customHeight="1">
      <c r="A10" s="32" t="s">
        <v>41</v>
      </c>
      <c r="B10" s="515" t="s">
        <v>136</v>
      </c>
      <c r="C10" s="516"/>
    </row>
    <row r="11" spans="1:8" s="29" customFormat="1" ht="22.15" customHeight="1">
      <c r="A11" s="32" t="s">
        <v>42</v>
      </c>
      <c r="B11" s="515" t="s">
        <v>135</v>
      </c>
      <c r="C11" s="516"/>
    </row>
    <row r="12" spans="1:8" s="29" customFormat="1" ht="22.15" customHeight="1">
      <c r="A12" s="32" t="s">
        <v>45</v>
      </c>
      <c r="B12" s="515" t="s">
        <v>137</v>
      </c>
      <c r="C12" s="516"/>
    </row>
    <row r="13" spans="1:8" s="29" customFormat="1" ht="22.15" customHeight="1">
      <c r="A13" s="32" t="s">
        <v>117</v>
      </c>
      <c r="B13" s="515" t="s">
        <v>118</v>
      </c>
      <c r="C13" s="516"/>
    </row>
    <row r="14" spans="1:8" s="29" customFormat="1" ht="23.1" customHeight="1">
      <c r="A14" s="32" t="s">
        <v>47</v>
      </c>
      <c r="B14" s="515" t="s">
        <v>119</v>
      </c>
      <c r="C14" s="516"/>
    </row>
    <row r="15" spans="1:8" s="29" customFormat="1" ht="22.15" customHeight="1">
      <c r="A15" s="32" t="s">
        <v>120</v>
      </c>
      <c r="B15" s="515" t="s">
        <v>121</v>
      </c>
      <c r="C15" s="516"/>
    </row>
    <row r="16" spans="1:8" s="29" customFormat="1" ht="22.15" customHeight="1">
      <c r="A16" s="32" t="s">
        <v>49</v>
      </c>
      <c r="B16" s="515" t="s">
        <v>144</v>
      </c>
      <c r="C16" s="516"/>
    </row>
    <row r="17" spans="1:4" s="29" customFormat="1" ht="22.15" customHeight="1">
      <c r="A17" s="32" t="s">
        <v>50</v>
      </c>
      <c r="B17" s="515" t="s">
        <v>122</v>
      </c>
      <c r="C17" s="516"/>
    </row>
    <row r="18" spans="1:4" s="29" customFormat="1" ht="22.15" customHeight="1">
      <c r="A18" s="32" t="s">
        <v>77</v>
      </c>
      <c r="B18" s="515" t="s">
        <v>123</v>
      </c>
      <c r="C18" s="516"/>
    </row>
    <row r="19" spans="1:4" s="29" customFormat="1" ht="22.15" customHeight="1">
      <c r="A19" s="32" t="s">
        <v>78</v>
      </c>
      <c r="B19" s="515" t="s">
        <v>139</v>
      </c>
      <c r="C19" s="516"/>
    </row>
    <row r="20" spans="1:4" s="29" customFormat="1" ht="21" customHeight="1">
      <c r="A20" s="32" t="s">
        <v>55</v>
      </c>
      <c r="B20" s="515" t="s">
        <v>153</v>
      </c>
      <c r="C20" s="516"/>
    </row>
    <row r="21" spans="1:4" s="29" customFormat="1" ht="22.15" customHeight="1">
      <c r="A21" s="31">
        <v>22</v>
      </c>
      <c r="B21" s="515" t="s">
        <v>138</v>
      </c>
      <c r="C21" s="516"/>
      <c r="D21" s="48"/>
    </row>
    <row r="22" spans="1:4" s="29" customFormat="1" ht="22.15" customHeight="1">
      <c r="A22" s="31">
        <v>23</v>
      </c>
      <c r="B22" s="269" t="s">
        <v>259</v>
      </c>
      <c r="C22" s="270"/>
      <c r="D22" s="48"/>
    </row>
    <row r="23" spans="1:4" s="29" customFormat="1" ht="18.75" customHeight="1">
      <c r="A23" s="30">
        <v>145470016</v>
      </c>
      <c r="B23" s="521" t="s">
        <v>81</v>
      </c>
      <c r="C23" s="522"/>
    </row>
    <row r="24" spans="1:4" s="29" customFormat="1" ht="18" customHeight="1">
      <c r="A24" s="30"/>
      <c r="B24" s="517"/>
      <c r="C24" s="518"/>
    </row>
    <row r="25" spans="1:4" s="29" customFormat="1" ht="15.75" customHeight="1"/>
    <row r="26" spans="1:4" s="29" customFormat="1" ht="15.75" customHeight="1">
      <c r="A26" s="520" t="s">
        <v>140</v>
      </c>
      <c r="B26" s="520"/>
      <c r="C26" s="520"/>
    </row>
    <row r="29" spans="1:4">
      <c r="B29" s="49"/>
    </row>
  </sheetData>
  <sheetProtection selectLockedCells="1" selectUnlockedCells="1"/>
  <mergeCells count="23">
    <mergeCell ref="B6:C6"/>
    <mergeCell ref="A2:C2"/>
    <mergeCell ref="A26:C26"/>
    <mergeCell ref="B23:C23"/>
    <mergeCell ref="B21:C21"/>
    <mergeCell ref="B20:C20"/>
    <mergeCell ref="B19:C19"/>
    <mergeCell ref="B12:C12"/>
    <mergeCell ref="B5:C5"/>
    <mergeCell ref="B4:C4"/>
    <mergeCell ref="B8:C8"/>
    <mergeCell ref="B3:C3"/>
    <mergeCell ref="B18:C18"/>
    <mergeCell ref="B13:C13"/>
    <mergeCell ref="B17:C17"/>
    <mergeCell ref="B15:C15"/>
    <mergeCell ref="B14:C14"/>
    <mergeCell ref="B24:C24"/>
    <mergeCell ref="B11:C11"/>
    <mergeCell ref="B7:C7"/>
    <mergeCell ref="B16:C16"/>
    <mergeCell ref="B9:C9"/>
    <mergeCell ref="B10:C10"/>
  </mergeCells>
  <pageMargins left="1.1811023622047245" right="0.39370078740157483" top="0.78740157480314965" bottom="0.78740157480314965" header="0.31496062992125984" footer="0.31496062992125984"/>
  <pageSetup paperSize="9" firstPageNumber="205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vykdytojų_kodai</vt:lpstr>
      <vt:lpstr>Excel_BuiltIn_Print_Titles_1_1</vt:lpstr>
      <vt:lpstr>'1_c_1_c_1_forma'!Print_Area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2018-09-17T06:30:23Z</cp:lastPrinted>
  <dcterms:created xsi:type="dcterms:W3CDTF">2014-03-25T13:35:57Z</dcterms:created>
  <dcterms:modified xsi:type="dcterms:W3CDTF">2019-02-12T11:16:47Z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30C0F27F-4437-4727-BA1C-0F025F689759</vt:lpwstr>
  </property>
</Properties>
</file>