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.maciene\Desktop\2017_2019_WWW_12_21\"/>
    </mc:Choice>
  </mc:AlternateContent>
  <bookViews>
    <workbookView xWindow="0" yWindow="0" windowWidth="28800" windowHeight="12435"/>
  </bookViews>
  <sheets>
    <sheet name="1_c_1_c_1_forma" sheetId="1" r:id="rId1"/>
    <sheet name="vykdytojų_kodai" sheetId="3" r:id="rId2"/>
  </sheets>
  <definedNames>
    <definedName name="Excel_BuiltIn_Print_Titles_1_1">#REF!</definedName>
    <definedName name="_xlnm.Print_Area" localSheetId="1">vykdytojų_kodai!$A$1:$C$20</definedName>
    <definedName name="_xlnm.Print_Titles" localSheetId="0">'1_c_1_c_1_forma'!$9:$13</definedName>
  </definedNames>
  <calcPr calcId="152511" iterateDelta="1E-4"/>
</workbook>
</file>

<file path=xl/calcChain.xml><?xml version="1.0" encoding="utf-8"?>
<calcChain xmlns="http://schemas.openxmlformats.org/spreadsheetml/2006/main">
  <c r="H126" i="1" l="1"/>
  <c r="I126" i="1"/>
  <c r="I144" i="1" s="1"/>
  <c r="J126" i="1"/>
  <c r="K126" i="1"/>
  <c r="G126" i="1"/>
  <c r="I117" i="1" l="1"/>
  <c r="J117" i="1"/>
  <c r="K117" i="1"/>
  <c r="H119" i="1"/>
  <c r="I119" i="1"/>
  <c r="J119" i="1"/>
  <c r="K119" i="1"/>
  <c r="G119" i="1"/>
  <c r="H125" i="1" l="1"/>
  <c r="I125" i="1"/>
  <c r="J125" i="1"/>
  <c r="K125" i="1"/>
  <c r="G125" i="1"/>
  <c r="I80" i="1" l="1"/>
  <c r="J80" i="1"/>
  <c r="K80" i="1"/>
  <c r="H87" i="1" l="1"/>
  <c r="I87" i="1"/>
  <c r="J87" i="1"/>
  <c r="K87" i="1"/>
  <c r="G87" i="1"/>
  <c r="H53" i="1" l="1"/>
  <c r="I53" i="1"/>
  <c r="J53" i="1"/>
  <c r="K53" i="1"/>
  <c r="G53" i="1"/>
  <c r="G80" i="1" l="1"/>
  <c r="H21" i="1" l="1"/>
  <c r="I21" i="1"/>
  <c r="J21" i="1"/>
  <c r="K21" i="1"/>
  <c r="H128" i="1"/>
  <c r="I128" i="1"/>
  <c r="J128" i="1"/>
  <c r="K128" i="1"/>
  <c r="I143" i="1"/>
  <c r="H122" i="1"/>
  <c r="I122" i="1"/>
  <c r="J122" i="1"/>
  <c r="K122" i="1"/>
  <c r="H121" i="1"/>
  <c r="I121" i="1"/>
  <c r="J121" i="1"/>
  <c r="K121" i="1"/>
  <c r="J118" i="1"/>
  <c r="K118" i="1"/>
  <c r="H98" i="1" l="1"/>
  <c r="I98" i="1"/>
  <c r="J98" i="1"/>
  <c r="K98" i="1"/>
  <c r="G98" i="1"/>
  <c r="G121" i="1" l="1"/>
  <c r="G139" i="1" s="1"/>
  <c r="H74" i="1" l="1"/>
  <c r="H117" i="1" s="1"/>
  <c r="H80" i="1" l="1"/>
  <c r="H137" i="1"/>
  <c r="I135" i="1"/>
  <c r="I137" i="1"/>
  <c r="K72" i="1" l="1"/>
  <c r="J72" i="1"/>
  <c r="I72" i="1"/>
  <c r="H72" i="1"/>
  <c r="G72" i="1"/>
  <c r="H143" i="1" l="1"/>
  <c r="J143" i="1"/>
  <c r="K143" i="1"/>
  <c r="G36" i="1"/>
  <c r="G117" i="1" s="1"/>
  <c r="K135" i="1"/>
  <c r="G21" i="1"/>
  <c r="G25" i="1"/>
  <c r="H25" i="1"/>
  <c r="I25" i="1"/>
  <c r="J25" i="1"/>
  <c r="K25" i="1"/>
  <c r="G31" i="1"/>
  <c r="H31" i="1"/>
  <c r="H32" i="1" s="1"/>
  <c r="I31" i="1"/>
  <c r="I32" i="1" s="1"/>
  <c r="J31" i="1"/>
  <c r="J32" i="1" s="1"/>
  <c r="K31" i="1"/>
  <c r="K32" i="1" s="1"/>
  <c r="I42" i="1"/>
  <c r="I43" i="1" s="1"/>
  <c r="G46" i="1"/>
  <c r="H46" i="1"/>
  <c r="I46" i="1"/>
  <c r="J46" i="1"/>
  <c r="K46" i="1"/>
  <c r="G49" i="1"/>
  <c r="G54" i="1" s="1"/>
  <c r="H49" i="1"/>
  <c r="H54" i="1" s="1"/>
  <c r="I49" i="1"/>
  <c r="J49" i="1"/>
  <c r="K49" i="1"/>
  <c r="K54" i="1" s="1"/>
  <c r="C55" i="1"/>
  <c r="D55" i="1"/>
  <c r="E55" i="1"/>
  <c r="F55" i="1"/>
  <c r="G59" i="1"/>
  <c r="G60" i="1" s="1"/>
  <c r="H59" i="1"/>
  <c r="H60" i="1" s="1"/>
  <c r="I59" i="1"/>
  <c r="I60" i="1" s="1"/>
  <c r="J59" i="1"/>
  <c r="J60" i="1" s="1"/>
  <c r="K59" i="1"/>
  <c r="K60" i="1" s="1"/>
  <c r="D60" i="1"/>
  <c r="E60" i="1"/>
  <c r="F60" i="1"/>
  <c r="G66" i="1"/>
  <c r="G88" i="1" s="1"/>
  <c r="H66" i="1"/>
  <c r="I66" i="1"/>
  <c r="J66" i="1"/>
  <c r="K66" i="1"/>
  <c r="K88" i="1" s="1"/>
  <c r="G70" i="1"/>
  <c r="H70" i="1"/>
  <c r="I70" i="1"/>
  <c r="J70" i="1"/>
  <c r="K70" i="1"/>
  <c r="D88" i="1"/>
  <c r="E88" i="1"/>
  <c r="F88" i="1"/>
  <c r="G91" i="1"/>
  <c r="H91" i="1"/>
  <c r="I91" i="1"/>
  <c r="J91" i="1"/>
  <c r="K91" i="1"/>
  <c r="G95" i="1"/>
  <c r="H95" i="1"/>
  <c r="I95" i="1"/>
  <c r="J95" i="1"/>
  <c r="K95" i="1"/>
  <c r="G105" i="1"/>
  <c r="G106" i="1" s="1"/>
  <c r="G107" i="1" s="1"/>
  <c r="H105" i="1"/>
  <c r="H106" i="1" s="1"/>
  <c r="H107" i="1" s="1"/>
  <c r="I105" i="1"/>
  <c r="I106" i="1" s="1"/>
  <c r="I107" i="1" s="1"/>
  <c r="J105" i="1"/>
  <c r="J106" i="1" s="1"/>
  <c r="J107" i="1" s="1"/>
  <c r="K105" i="1"/>
  <c r="K106" i="1" s="1"/>
  <c r="K107" i="1" s="1"/>
  <c r="D106" i="1"/>
  <c r="E106" i="1"/>
  <c r="F106" i="1"/>
  <c r="G112" i="1"/>
  <c r="G113" i="1" s="1"/>
  <c r="G114" i="1" s="1"/>
  <c r="H112" i="1"/>
  <c r="H113" i="1" s="1"/>
  <c r="H114" i="1" s="1"/>
  <c r="I112" i="1"/>
  <c r="I113" i="1" s="1"/>
  <c r="I114" i="1" s="1"/>
  <c r="J112" i="1"/>
  <c r="J113" i="1" s="1"/>
  <c r="J114" i="1" s="1"/>
  <c r="K112" i="1"/>
  <c r="K113" i="1" s="1"/>
  <c r="K114" i="1" s="1"/>
  <c r="G137" i="1"/>
  <c r="G122" i="1"/>
  <c r="G140" i="1" s="1"/>
  <c r="H140" i="1"/>
  <c r="I140" i="1"/>
  <c r="I134" i="1" s="1"/>
  <c r="H129" i="1"/>
  <c r="I129" i="1"/>
  <c r="J129" i="1"/>
  <c r="K129" i="1"/>
  <c r="G128" i="1"/>
  <c r="G146" i="1" s="1"/>
  <c r="H146" i="1"/>
  <c r="I146" i="1"/>
  <c r="J146" i="1"/>
  <c r="K146" i="1"/>
  <c r="H135" i="1"/>
  <c r="H42" i="1"/>
  <c r="H43" i="1" s="1"/>
  <c r="J88" i="1" l="1"/>
  <c r="I88" i="1"/>
  <c r="J54" i="1"/>
  <c r="H88" i="1"/>
  <c r="I54" i="1"/>
  <c r="G32" i="1"/>
  <c r="G99" i="1"/>
  <c r="K26" i="1"/>
  <c r="K42" i="1"/>
  <c r="K43" i="1" s="1"/>
  <c r="H26" i="1"/>
  <c r="G42" i="1"/>
  <c r="G43" i="1" s="1"/>
  <c r="I99" i="1"/>
  <c r="J99" i="1"/>
  <c r="J135" i="1"/>
  <c r="J134" i="1" s="1"/>
  <c r="I147" i="1"/>
  <c r="K147" i="1"/>
  <c r="K99" i="1"/>
  <c r="H99" i="1"/>
  <c r="J26" i="1"/>
  <c r="J33" i="1" s="1"/>
  <c r="G26" i="1"/>
  <c r="K134" i="1"/>
  <c r="H134" i="1"/>
  <c r="I26" i="1"/>
  <c r="H147" i="1"/>
  <c r="J42" i="1"/>
  <c r="J43" i="1" s="1"/>
  <c r="H33" i="1" l="1"/>
  <c r="K100" i="1"/>
  <c r="G33" i="1"/>
  <c r="G100" i="1"/>
  <c r="H100" i="1"/>
  <c r="J100" i="1"/>
  <c r="K33" i="1"/>
  <c r="I100" i="1"/>
  <c r="I33" i="1"/>
  <c r="J147" i="1"/>
  <c r="G129" i="1"/>
  <c r="G135" i="1"/>
  <c r="G147" i="1" l="1"/>
  <c r="G134" i="1"/>
  <c r="G55" i="1" l="1"/>
  <c r="G115" i="1" s="1"/>
  <c r="H55" i="1"/>
  <c r="H115" i="1" s="1"/>
  <c r="I55" i="1"/>
  <c r="I115" i="1" s="1"/>
  <c r="K55" i="1"/>
  <c r="K115" i="1" s="1"/>
  <c r="J55" i="1"/>
  <c r="J115" i="1" s="1"/>
</calcChain>
</file>

<file path=xl/sharedStrings.xml><?xml version="1.0" encoding="utf-8"?>
<sst xmlns="http://schemas.openxmlformats.org/spreadsheetml/2006/main" count="365" uniqueCount="178">
  <si>
    <t>TIKSLŲ, UŽDAVINIŲ, PRIEMONIŲ, PRIEMONIŲ IŠLAIDŲ IR PRODUKTO KRITERIJŲ SUVESTINĖ</t>
  </si>
  <si>
    <t>Programos tikslo kodas</t>
  </si>
  <si>
    <t>Uždavinio kodas</t>
  </si>
  <si>
    <t>Priemonės kodas</t>
  </si>
  <si>
    <t>Priemonės pavadinimas</t>
  </si>
  <si>
    <t>Priemonės vykdytojo kodas</t>
  </si>
  <si>
    <t>Finansavimo šaltinis</t>
  </si>
  <si>
    <t>Produkto kriterijus</t>
  </si>
  <si>
    <t>Iš viso</t>
  </si>
  <si>
    <t>Pavadinimas, mato vnt.</t>
  </si>
  <si>
    <t>Planas</t>
  </si>
  <si>
    <t>Miesto ekonominės plėtros programa</t>
  </si>
  <si>
    <t>01</t>
  </si>
  <si>
    <t>02</t>
  </si>
  <si>
    <t xml:space="preserve"> Sudaryti palankias sąlygas pradėti ir vystyti verslą naujai įsisteigusiems subjektams.</t>
  </si>
  <si>
    <t>SB</t>
  </si>
  <si>
    <t>03</t>
  </si>
  <si>
    <t>Surengti mokymai, vnt</t>
  </si>
  <si>
    <t>Verslo sklaidos renginiai, vnt</t>
  </si>
  <si>
    <t>Konsultacijų ir informacijos teikimas, val.</t>
  </si>
  <si>
    <t>Iš viso uždaviniui</t>
  </si>
  <si>
    <t>Iš viso tikslui</t>
  </si>
  <si>
    <t>145398346</t>
  </si>
  <si>
    <t>KT</t>
  </si>
  <si>
    <t>Skatinti miesto ekonominę plėtrą pritraukiant Europos Sąjungos fondų ir valstybės lėšas.</t>
  </si>
  <si>
    <t xml:space="preserve"> Užtikrinti projektų dokumentacijos rengimą.</t>
  </si>
  <si>
    <t>ES</t>
  </si>
  <si>
    <t>Įgyvendinti investicijų projektus</t>
  </si>
  <si>
    <t>Techninės dokumentacijos parengimas Šiaulių viešajam logistikos centrui steigti ir Šiaulių viešojo logistikos centro infrastruktūros statybos darbai.</t>
  </si>
  <si>
    <t>PS</t>
  </si>
  <si>
    <t xml:space="preserve">Šiaulių pramoninio parko infrastruktūros plėtra, II-etapas </t>
  </si>
  <si>
    <t>07</t>
  </si>
  <si>
    <t>Iš viso:</t>
  </si>
  <si>
    <t>12</t>
  </si>
  <si>
    <t>Iš viso uždaviniui:</t>
  </si>
  <si>
    <t xml:space="preserve">Skatinti investicijų pritraukimą </t>
  </si>
  <si>
    <t>Investicinės aplinkos viešinimas</t>
  </si>
  <si>
    <t>Leidiniai, renginiai, parodos</t>
  </si>
  <si>
    <t>Iš viso tikslui:</t>
  </si>
  <si>
    <t>04</t>
  </si>
  <si>
    <t>05</t>
  </si>
  <si>
    <t>VB</t>
  </si>
  <si>
    <t>Iš viso programai:</t>
  </si>
  <si>
    <t>Finansavimo šaltiniai</t>
  </si>
  <si>
    <t>Savivaldybės biudžeto lėšos (SB)</t>
  </si>
  <si>
    <t>Kitos lėšos (KT)</t>
  </si>
  <si>
    <t>Strateginio veiklos plano vykdytojų kodų klasifikatorius*</t>
  </si>
  <si>
    <t>Programos vykdytojo kodas</t>
  </si>
  <si>
    <t>VšĮ Verslo inkubatorius</t>
  </si>
  <si>
    <t>Įgyvendinti projektą "Elektros įrenginių prijungimas ir rekonstrukcija"</t>
  </si>
  <si>
    <t>13</t>
  </si>
  <si>
    <t>SĮ Šiaulių oro uostas</t>
  </si>
  <si>
    <t>11</t>
  </si>
  <si>
    <t>2018-ųjų metų išlaidų projektas</t>
  </si>
  <si>
    <t>Skatinimo priemonių sk.</t>
  </si>
  <si>
    <t>tūkst. Eur</t>
  </si>
  <si>
    <t>Pavadinimas</t>
  </si>
  <si>
    <t>2019-ųjų metų išlaidų projektas</t>
  </si>
  <si>
    <t>2017 metų  lėšų poreikis</t>
  </si>
  <si>
    <t>Atnaujintų specialaus transporto, dalyvaujančio teikiant antžemines paslaugas, priemonių sk.</t>
  </si>
  <si>
    <t>20</t>
  </si>
  <si>
    <t>06</t>
  </si>
  <si>
    <t>Paskolų lėšos PS</t>
  </si>
  <si>
    <t>Programų lėšų likutis SB (LIK)</t>
  </si>
  <si>
    <t>Mokinio krepšelio lėšos VB (MK)</t>
  </si>
  <si>
    <t>Lėšos valstybės deleguotoms funkcijoms atlikti VB (VF)</t>
  </si>
  <si>
    <t>Kitos valstybės biudžeto lėšos VB (KT)</t>
  </si>
  <si>
    <t>Kelių priežiūros programos lėšos VB (KPP)</t>
  </si>
  <si>
    <t>Europos Sąjungos lėšos ES</t>
  </si>
  <si>
    <t>Įstaigų pajamų lėšos SP</t>
  </si>
  <si>
    <t>Įstaigų praėjusių metų lėšų likučiai SP (LIK)</t>
  </si>
  <si>
    <t>Nupirktas keleivių rankinio bagažo patikros įrenginys</t>
  </si>
  <si>
    <t>Atliktas detaliojo plano koregavimas</t>
  </si>
  <si>
    <t>Atnaujinti kontroliuojamų zonų vartai</t>
  </si>
  <si>
    <t>03, 145470016</t>
  </si>
  <si>
    <t>03, 145907544</t>
  </si>
  <si>
    <t>06, 07, 20</t>
  </si>
  <si>
    <t>03, 07</t>
  </si>
  <si>
    <t>Parengta ilgalaikė strategija</t>
  </si>
  <si>
    <t>145470016</t>
  </si>
  <si>
    <t>Konsultuotų asmenų sk.</t>
  </si>
  <si>
    <t>30</t>
  </si>
  <si>
    <t xml:space="preserve">Įsteigtų įmonių sk. </t>
  </si>
  <si>
    <t>Verslumo mokymo ir verslo informacinės sklaidos renginių sk.</t>
  </si>
  <si>
    <t>6</t>
  </si>
  <si>
    <t>40</t>
  </si>
  <si>
    <t>Įgyvendintų turizmo skatinimo strategijos veiklų uždaviniai, sk.</t>
  </si>
  <si>
    <t>Inicijuoti ir koordinuoti projektai naudojant naująsias technologijas, interneto prieigas, sk.</t>
  </si>
  <si>
    <t>Pristatytos turizmo galimybės ir renginiai tarptautinėse parodose, sk.</t>
  </si>
  <si>
    <t>Organizuoti/Dalyvauti renginiai, iniciatyvos, sk.</t>
  </si>
  <si>
    <t>Didinti miesto žinomumą vietos ir užsienio turizmo rinkose</t>
  </si>
  <si>
    <t>Vykdyti aktyvaus laisvalaikio ir turizmo inventoriaus nuomą "Beržynėlio" parke</t>
  </si>
  <si>
    <t>Diegti strateginį planavimą Šiaulių miesto savivaldybėje</t>
  </si>
  <si>
    <t>Rengti Savivaldybės strateginio planavimo dokumentus bei ugdyti Savivaldybės darbuotojų gebėjimus strateginio planavimo srityje.</t>
  </si>
  <si>
    <t>Didinti užimtumą, užtikrinti teisingus darbo santykius, tinkamas darbo sąlygas ir mažinti socialinę atskirtį</t>
  </si>
  <si>
    <t>Rengti ir įgyvendinti darbo rinkos politiką</t>
  </si>
  <si>
    <t xml:space="preserve"> 2017 metų poreikis</t>
  </si>
  <si>
    <t>2017 metais patvirtinti asignavimai</t>
  </si>
  <si>
    <t>Įrengtų informacinės infrastruktūros priemonių objektai</t>
  </si>
  <si>
    <t>Įgyvendinti projektą  „Savivaldybes jungiančios turizmo informacinės infrastruktūros plėtra Šiaulių regione“</t>
  </si>
  <si>
    <t>Skatinti verslumą ir didinti darbo jėgos konkurencingumą</t>
  </si>
  <si>
    <t>Optimizuoti verslo koordinavimo sistemą</t>
  </si>
  <si>
    <t>Plėtoti pažintinį - kultūrinį ir kurti aktyvaus laisvalaikio turizmą</t>
  </si>
  <si>
    <t>Stiprinti miesto įvaizdį ir tapatybę plėtojant pažintinį - kultūrinį turizmą</t>
  </si>
  <si>
    <t>2016 metais patvirtinti asignavimai</t>
  </si>
  <si>
    <t>Prijungtas ir rekonstruotas elektros įrenginys (Šiaulių pramoniniam parkui, LEZ ir šalia veiksiančioms įmonėms)</t>
  </si>
  <si>
    <t>UAB "ATC Baltic" užtikrintas max sklypo užstatymo plotas, ha</t>
  </si>
  <si>
    <t xml:space="preserve">Įgyvendinti projektą "Tarptautinis kultūros turizmo kelias "Baltų kelias"". </t>
  </si>
  <si>
    <t>Investicinių projektų parengimas ir atnaujinimas</t>
  </si>
  <si>
    <t>Parengtų ir atnaujintų investicijų projektų</t>
  </si>
  <si>
    <r>
      <t>Valstybės investicijų projektų</t>
    </r>
    <r>
      <rPr>
        <sz val="12"/>
        <color indexed="60"/>
        <rFont val="Times New Roman"/>
        <family val="1"/>
        <charset val="186"/>
      </rPr>
      <t xml:space="preserve"> l</t>
    </r>
    <r>
      <rPr>
        <sz val="12"/>
        <rFont val="Times New Roman"/>
        <family val="1"/>
        <charset val="186"/>
      </rPr>
      <t>ėšos VB (VIP)</t>
    </r>
  </si>
  <si>
    <t xml:space="preserve">Įgyvendintas projektas"Tarptautinis kultūros turizmo kelias "Baltų kelias"". </t>
  </si>
  <si>
    <t xml:space="preserve"> MIESTO EKONOMINĖS PLĖTROS PROGRAMOS (Nr. 05) 2017-2019 METŲ VEIKLOS PLANO </t>
  </si>
  <si>
    <t>2017  metais patvirtinti asignavimai</t>
  </si>
  <si>
    <t>2017 metai</t>
  </si>
  <si>
    <t>2018 metai</t>
  </si>
  <si>
    <t>2019 metai</t>
  </si>
  <si>
    <t>Smulkiojo verslo subjektų skatinimas</t>
  </si>
  <si>
    <t>Verslo subjektų mokymo programų įgyvendinimas</t>
  </si>
  <si>
    <t>Jaunimo verslumo skatinimo programos įgyvendinimas</t>
  </si>
  <si>
    <t>Ekonominės plėtros ir investicijų pritraukimo ilgalaikės strategijos parengimas</t>
  </si>
  <si>
    <t xml:space="preserve"> 2015-2024 m. Šiaulių m. strateginio plėtros plano parengimas</t>
  </si>
  <si>
    <t xml:space="preserve"> Viešųjų darbų programos parengimas ir įgyvendinimas</t>
  </si>
  <si>
    <t>* patvirtinta Šiaulių miesto savivaldybės administracijos direktoriaus 2016 - 10 - 28  įsakymu Nr. A -1475</t>
  </si>
  <si>
    <t>Strateginės plėtros ir ekonomikos departamento  Ekonomikos ir investicijų skyrius</t>
  </si>
  <si>
    <t>Urbanistinės plėtros ir ūkio departamento  Statybos ir renovacijos skyrius</t>
  </si>
  <si>
    <t>Urbanistinės plėtros ir ūkio departamento Miesto ūkio ir aplinkos skyrius</t>
  </si>
  <si>
    <t xml:space="preserve"> Projektų valdymo skyrius</t>
  </si>
  <si>
    <t>1/1/1</t>
  </si>
  <si>
    <t>Strateginis tikslas 02. Efektyviai panaudojant žmogiškuosius ir finansinius resursus formuoti palankią aplinką investicijų pritraukimui</t>
  </si>
  <si>
    <t>1.</t>
  </si>
  <si>
    <t xml:space="preserve">Savivaldybės biudžeto lėšos </t>
  </si>
  <si>
    <t>Valstybės investicijų projektų lėšos VB (VIP)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</si>
  <si>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</si>
  <si>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</si>
  <si>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</si>
  <si>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</si>
  <si>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</si>
  <si>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</si>
  <si>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</si>
  <si>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</si>
  <si>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</si>
  <si>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</si>
  <si>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</si>
  <si>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2.</t>
  </si>
  <si>
    <t>Sukurto materialaus turto draudimas</t>
  </si>
  <si>
    <t>Apdraustų objektų sk.</t>
  </si>
  <si>
    <t>FINANSAVIMO LĖŠŲ SUVESTINĖ</t>
  </si>
  <si>
    <t>SB (LIK)</t>
  </si>
  <si>
    <t>2018 metais patvirtinti asignavimai</t>
  </si>
  <si>
    <t>2019 metais patvirtinti asignavimai</t>
  </si>
  <si>
    <t>Iš viso 05 programai  (1 eilutė + 2 eilutė)</t>
  </si>
  <si>
    <t>SB(LIK)</t>
  </si>
  <si>
    <t>Informacijos apie Šiaulių miesto ir regiono turizmo galimybes pristatymas ir skleidimas, turizmo paslaugų plėtra</t>
  </si>
  <si>
    <t>03 20</t>
  </si>
  <si>
    <t>Šiaulių oro uosto infrastruktūros plėtra</t>
  </si>
  <si>
    <t>Šiaulių oro uosto veiklos plėtra</t>
  </si>
  <si>
    <t>Atlikti geologiniai tyrimai</t>
  </si>
  <si>
    <t>1</t>
  </si>
  <si>
    <t>Parengtas techninis projektas, vnt</t>
  </si>
  <si>
    <t>Atlikti lietaus nuotekų tinklų rekonstravimo darbai, proc.</t>
  </si>
  <si>
    <t>100</t>
  </si>
  <si>
    <t>Įgyvendintas perono dangos įrengimo I-as etapas, proc.</t>
  </si>
  <si>
    <t>Įgyvendintas perono dangos įrengimo II-as etapas, proc.</t>
  </si>
  <si>
    <t>Atlikti perono apšvietimo įrengimo darbai, proc.</t>
  </si>
  <si>
    <t xml:space="preserve"> Įvykdyti specialieji aviacijos saugumo užtikrinimo įsipareigojimai, proc.</t>
  </si>
  <si>
    <t>Įsigytas automobilis, vnt.</t>
  </si>
  <si>
    <t>Įsigytas spec. transportas, teikiantis antžemines paslaugas</t>
  </si>
  <si>
    <t>Įrengtų pėsčiųjų takų sk.</t>
  </si>
  <si>
    <t>Švietimo, kuiltūros ir sporto departamento Kultūros skyrius</t>
  </si>
  <si>
    <t>13 145398346</t>
  </si>
  <si>
    <t xml:space="preserve"> BĮ Turizmo informacijos centras</t>
  </si>
  <si>
    <t>PATVIRTINTA</t>
  </si>
  <si>
    <t xml:space="preserve">Šiaulių miesto savivaldybės tarybos </t>
  </si>
  <si>
    <t>2017 m. vasario 2 d. sprendimu Nr. T-4</t>
  </si>
  <si>
    <t xml:space="preserve">(Šiaulių miesto savivaldybės tarybos </t>
  </si>
  <si>
    <t>SP</t>
  </si>
  <si>
    <t>2017 m. gruodžio 21 d. sprendimo Nr. T- 432 redakcija)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</si>
</sst>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1" x14ac:knownFonts="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0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Arial"/>
      <family val="2"/>
      <charset val="186"/>
    </font>
    <font>
      <b/>
      <sz val="12"/>
      <color indexed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trike/>
      <sz val="12"/>
      <name val="Times New Roman"/>
      <family val="1"/>
      <charset val="186"/>
    </font>
    <font>
      <sz val="12"/>
      <color indexed="60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color rgb="FFFF0000"/>
      <name val="Times New Roman"/>
      <family val="1"/>
      <charset val="186"/>
    </font>
    <font>
      <b/>
      <sz val="12"/>
      <color rgb="FFFF0000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trike/>
      <sz val="12"/>
      <color indexed="8"/>
      <name val="Times New Roman"/>
      <family val="1"/>
      <charset val="186"/>
    </font>
    <font>
      <sz val="12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44"/>
        <bgColor indexed="22"/>
      </patternFill>
    </fill>
    <fill>
      <patternFill patternType="solid">
        <fgColor indexed="42"/>
        <bgColor indexed="27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13"/>
        <bgColor indexed="34"/>
      </patternFill>
    </fill>
    <fill>
      <patternFill patternType="solid">
        <fgColor indexed="45"/>
        <bgColor indexed="29"/>
      </patternFill>
    </fill>
    <fill>
      <patternFill patternType="solid">
        <fgColor indexed="31"/>
        <bgColor indexed="22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/>
        <bgColor indexed="31"/>
      </patternFill>
    </fill>
    <fill>
      <patternFill patternType="solid">
        <fgColor theme="0" tint="-4.9989318521683403E-2"/>
        <bgColor indexed="22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theme="0" tint="-4.9989318521683403E-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27"/>
      </patternFill>
    </fill>
    <fill>
      <patternFill patternType="solid">
        <fgColor rgb="FF99CCFF"/>
        <bgColor indexed="2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22"/>
      </patternFill>
    </fill>
    <fill>
      <patternFill patternType="solid">
        <fgColor rgb="FF9BC2E6"/>
        <bgColor indexed="22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4">
    <xf numFmtId="0" fontId="0" fillId="0" borderId="0"/>
    <xf numFmtId="0" fontId="6" fillId="0" borderId="0"/>
    <xf numFmtId="0" fontId="12" fillId="0" borderId="0"/>
    <xf numFmtId="0" fontId="1" fillId="0" borderId="0"/>
  </cellStyleXfs>
  <cellXfs count="4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top" wrapText="1"/>
    </xf>
    <xf numFmtId="49" fontId="3" fillId="0" borderId="1" xfId="1" applyNumberFormat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center"/>
    </xf>
    <xf numFmtId="0" fontId="3" fillId="0" borderId="0" xfId="1" applyFont="1"/>
    <xf numFmtId="0" fontId="0" fillId="0" borderId="2" xfId="0" applyBorder="1"/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3" xfId="1" applyFont="1" applyBorder="1" applyAlignment="1">
      <alignment vertical="top" wrapText="1"/>
    </xf>
    <xf numFmtId="0" fontId="3" fillId="0" borderId="4" xfId="1" applyFont="1" applyBorder="1" applyAlignment="1">
      <alignment vertical="top" wrapText="1"/>
    </xf>
    <xf numFmtId="2" fontId="13" fillId="0" borderId="0" xfId="0" applyNumberFormat="1" applyFont="1" applyAlignment="1">
      <alignment horizontal="left" wrapText="1"/>
    </xf>
    <xf numFmtId="2" fontId="13" fillId="0" borderId="0" xfId="0" applyNumberFormat="1" applyFont="1" applyFill="1" applyAlignment="1">
      <alignment horizontal="left" wrapText="1"/>
    </xf>
    <xf numFmtId="2" fontId="13" fillId="0" borderId="0" xfId="0" applyNumberFormat="1" applyFont="1" applyAlignment="1">
      <alignment horizontal="left" vertical="top" wrapText="1"/>
    </xf>
    <xf numFmtId="2" fontId="4" fillId="0" borderId="0" xfId="0" applyNumberFormat="1" applyFont="1" applyFill="1" applyAlignment="1">
      <alignment horizontal="left" wrapText="1"/>
    </xf>
    <xf numFmtId="49" fontId="2" fillId="0" borderId="0" xfId="0" applyNumberFormat="1" applyFont="1" applyFill="1" applyBorder="1" applyAlignment="1">
      <alignment horizontal="right" vertical="top"/>
    </xf>
    <xf numFmtId="164" fontId="2" fillId="0" borderId="0" xfId="0" applyNumberFormat="1" applyFont="1" applyFill="1" applyBorder="1" applyAlignment="1">
      <alignment horizontal="center" vertical="top"/>
    </xf>
    <xf numFmtId="2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/>
    <xf numFmtId="0" fontId="4" fillId="0" borderId="0" xfId="0" applyFont="1" applyFill="1" applyBorder="1"/>
    <xf numFmtId="0" fontId="4" fillId="0" borderId="0" xfId="0" applyFont="1" applyFill="1"/>
    <xf numFmtId="164" fontId="4" fillId="0" borderId="0" xfId="0" applyNumberFormat="1" applyFont="1" applyBorder="1" applyAlignment="1"/>
    <xf numFmtId="0" fontId="4" fillId="0" borderId="0" xfId="0" applyFont="1" applyBorder="1" applyAlignment="1"/>
    <xf numFmtId="164" fontId="4" fillId="0" borderId="0" xfId="0" applyNumberFormat="1" applyFont="1"/>
    <xf numFmtId="49" fontId="5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/>
    </xf>
    <xf numFmtId="49" fontId="5" fillId="2" borderId="1" xfId="0" applyNumberFormat="1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horizontal="center" vertical="top"/>
    </xf>
    <xf numFmtId="164" fontId="3" fillId="10" borderId="1" xfId="0" applyNumberFormat="1" applyFont="1" applyFill="1" applyBorder="1" applyAlignment="1">
      <alignment horizontal="center" vertical="top"/>
    </xf>
    <xf numFmtId="164" fontId="3" fillId="11" borderId="1" xfId="0" applyNumberFormat="1" applyFont="1" applyFill="1" applyBorder="1" applyAlignment="1">
      <alignment horizontal="center" vertical="top"/>
    </xf>
    <xf numFmtId="164" fontId="5" fillId="13" borderId="1" xfId="0" applyNumberFormat="1" applyFont="1" applyFill="1" applyBorder="1" applyAlignment="1">
      <alignment horizontal="center" vertical="top"/>
    </xf>
    <xf numFmtId="0" fontId="3" fillId="9" borderId="1" xfId="0" applyFont="1" applyFill="1" applyBorder="1" applyAlignment="1">
      <alignment vertical="center" wrapText="1"/>
    </xf>
    <xf numFmtId="0" fontId="3" fillId="9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right" vertical="top"/>
    </xf>
    <xf numFmtId="164" fontId="5" fillId="3" borderId="1" xfId="0" applyNumberFormat="1" applyFont="1" applyFill="1" applyBorder="1" applyAlignment="1">
      <alignment horizontal="center" vertical="top"/>
    </xf>
    <xf numFmtId="164" fontId="3" fillId="14" borderId="6" xfId="0" applyNumberFormat="1" applyFont="1" applyFill="1" applyBorder="1" applyAlignment="1">
      <alignment horizontal="left" vertical="top" wrapText="1"/>
    </xf>
    <xf numFmtId="164" fontId="3" fillId="14" borderId="5" xfId="0" applyNumberFormat="1" applyFont="1" applyFill="1" applyBorder="1" applyAlignment="1">
      <alignment horizontal="left" vertical="top" wrapText="1"/>
    </xf>
    <xf numFmtId="49" fontId="3" fillId="9" borderId="5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/>
    </xf>
    <xf numFmtId="0" fontId="5" fillId="5" borderId="1" xfId="0" applyFont="1" applyFill="1" applyBorder="1" applyAlignment="1">
      <alignment horizontal="center" vertical="top"/>
    </xf>
    <xf numFmtId="164" fontId="5" fillId="5" borderId="1" xfId="0" applyNumberFormat="1" applyFont="1" applyFill="1" applyBorder="1" applyAlignment="1">
      <alignment horizontal="center" vertical="top"/>
    </xf>
    <xf numFmtId="164" fontId="5" fillId="2" borderId="1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10" borderId="1" xfId="0" applyNumberFormat="1" applyFont="1" applyFill="1" applyBorder="1" applyAlignment="1">
      <alignment horizontal="center" vertical="top" wrapText="1"/>
    </xf>
    <xf numFmtId="0" fontId="3" fillId="10" borderId="7" xfId="0" applyNumberFormat="1" applyFont="1" applyFill="1" applyBorder="1" applyAlignment="1">
      <alignment horizontal="center" vertical="top" wrapText="1"/>
    </xf>
    <xf numFmtId="164" fontId="3" fillId="12" borderId="1" xfId="0" applyNumberFormat="1" applyFont="1" applyFill="1" applyBorder="1" applyAlignment="1">
      <alignment horizontal="center" vertical="top"/>
    </xf>
    <xf numFmtId="164" fontId="3" fillId="15" borderId="1" xfId="0" applyNumberFormat="1" applyFont="1" applyFill="1" applyBorder="1" applyAlignment="1">
      <alignment horizontal="center" vertical="top"/>
    </xf>
    <xf numFmtId="0" fontId="3" fillId="10" borderId="7" xfId="0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11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4" fontId="5" fillId="0" borderId="6" xfId="0" applyNumberFormat="1" applyFont="1" applyFill="1" applyBorder="1" applyAlignment="1">
      <alignment horizontal="center" vertical="top"/>
    </xf>
    <xf numFmtId="164" fontId="5" fillId="11" borderId="6" xfId="0" applyNumberFormat="1" applyFont="1" applyFill="1" applyBorder="1" applyAlignment="1">
      <alignment horizontal="center" vertical="top"/>
    </xf>
    <xf numFmtId="164" fontId="15" fillId="9" borderId="1" xfId="0" applyNumberFormat="1" applyFont="1" applyFill="1" applyBorder="1" applyAlignment="1">
      <alignment horizontal="center" vertical="top" wrapText="1"/>
    </xf>
    <xf numFmtId="164" fontId="8" fillId="9" borderId="1" xfId="0" applyNumberFormat="1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left" vertical="top" wrapText="1"/>
    </xf>
    <xf numFmtId="164" fontId="3" fillId="12" borderId="1" xfId="0" applyNumberFormat="1" applyFont="1" applyFill="1" applyBorder="1" applyAlignment="1">
      <alignment horizontal="center" vertical="top" wrapText="1"/>
    </xf>
    <xf numFmtId="164" fontId="3" fillId="15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top"/>
    </xf>
    <xf numFmtId="164" fontId="3" fillId="0" borderId="3" xfId="0" applyNumberFormat="1" applyFont="1" applyFill="1" applyBorder="1" applyAlignment="1">
      <alignment horizontal="center" vertical="top"/>
    </xf>
    <xf numFmtId="164" fontId="8" fillId="10" borderId="1" xfId="0" applyNumberFormat="1" applyFont="1" applyFill="1" applyBorder="1" applyAlignment="1">
      <alignment horizontal="center" vertical="top"/>
    </xf>
    <xf numFmtId="164" fontId="3" fillId="12" borderId="5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11" borderId="5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horizontal="center" vertical="top"/>
    </xf>
    <xf numFmtId="164" fontId="9" fillId="0" borderId="5" xfId="0" applyNumberFormat="1" applyFont="1" applyFill="1" applyBorder="1" applyAlignment="1">
      <alignment horizontal="center" vertical="top" wrapText="1"/>
    </xf>
    <xf numFmtId="0" fontId="5" fillId="5" borderId="5" xfId="0" applyFont="1" applyFill="1" applyBorder="1" applyAlignment="1">
      <alignment horizontal="center" vertical="top" wrapText="1"/>
    </xf>
    <xf numFmtId="164" fontId="5" fillId="5" borderId="5" xfId="0" applyNumberFormat="1" applyFont="1" applyFill="1" applyBorder="1" applyAlignment="1">
      <alignment horizontal="center" vertical="top"/>
    </xf>
    <xf numFmtId="0" fontId="5" fillId="5" borderId="1" xfId="0" applyFont="1" applyFill="1" applyBorder="1" applyAlignment="1">
      <alignment horizontal="center" vertical="top" wrapText="1"/>
    </xf>
    <xf numFmtId="164" fontId="8" fillId="9" borderId="1" xfId="0" applyNumberFormat="1" applyFont="1" applyFill="1" applyBorder="1" applyAlignment="1">
      <alignment horizontal="center" vertical="top"/>
    </xf>
    <xf numFmtId="164" fontId="8" fillId="16" borderId="1" xfId="0" applyNumberFormat="1" applyFont="1" applyFill="1" applyBorder="1" applyAlignment="1">
      <alignment horizontal="center" vertical="top"/>
    </xf>
    <xf numFmtId="164" fontId="3" fillId="14" borderId="6" xfId="0" applyNumberFormat="1" applyFont="1" applyFill="1" applyBorder="1" applyAlignment="1">
      <alignment horizontal="center" vertical="top"/>
    </xf>
    <xf numFmtId="164" fontId="3" fillId="17" borderId="6" xfId="0" applyNumberFormat="1" applyFont="1" applyFill="1" applyBorder="1" applyAlignment="1">
      <alignment horizontal="center" vertical="top"/>
    </xf>
    <xf numFmtId="164" fontId="5" fillId="14" borderId="8" xfId="0" applyNumberFormat="1" applyFont="1" applyFill="1" applyBorder="1" applyAlignment="1">
      <alignment horizontal="center" vertical="top"/>
    </xf>
    <xf numFmtId="164" fontId="3" fillId="14" borderId="5" xfId="0" applyNumberFormat="1" applyFont="1" applyFill="1" applyBorder="1" applyAlignment="1">
      <alignment horizontal="center" vertical="top"/>
    </xf>
    <xf numFmtId="164" fontId="3" fillId="17" borderId="5" xfId="0" applyNumberFormat="1" applyFont="1" applyFill="1" applyBorder="1" applyAlignment="1">
      <alignment horizontal="center" vertical="top"/>
    </xf>
    <xf numFmtId="164" fontId="5" fillId="14" borderId="5" xfId="0" applyNumberFormat="1" applyFont="1" applyFill="1" applyBorder="1" applyAlignment="1">
      <alignment horizontal="center" vertical="top"/>
    </xf>
    <xf numFmtId="0" fontId="3" fillId="14" borderId="5" xfId="0" applyFont="1" applyFill="1" applyBorder="1" applyAlignment="1">
      <alignment vertical="center" wrapText="1"/>
    </xf>
    <xf numFmtId="0" fontId="3" fillId="14" borderId="5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top" wrapText="1"/>
    </xf>
    <xf numFmtId="164" fontId="5" fillId="5" borderId="7" xfId="0" applyNumberFormat="1" applyFont="1" applyFill="1" applyBorder="1" applyAlignment="1">
      <alignment horizontal="center" vertical="top"/>
    </xf>
    <xf numFmtId="0" fontId="3" fillId="5" borderId="9" xfId="0" applyFont="1" applyFill="1" applyBorder="1" applyAlignment="1">
      <alignment horizontal="center"/>
    </xf>
    <xf numFmtId="0" fontId="3" fillId="5" borderId="0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/>
    </xf>
    <xf numFmtId="164" fontId="5" fillId="0" borderId="7" xfId="0" applyNumberFormat="1" applyFont="1" applyFill="1" applyBorder="1" applyAlignment="1">
      <alignment horizontal="center" vertical="top"/>
    </xf>
    <xf numFmtId="164" fontId="5" fillId="0" borderId="11" xfId="0" applyNumberFormat="1" applyFont="1" applyFill="1" applyBorder="1" applyAlignment="1">
      <alignment horizontal="center" vertical="top"/>
    </xf>
    <xf numFmtId="164" fontId="5" fillId="10" borderId="1" xfId="0" applyNumberFormat="1" applyFont="1" applyFill="1" applyBorder="1" applyAlignment="1">
      <alignment horizontal="center" vertical="top"/>
    </xf>
    <xf numFmtId="164" fontId="3" fillId="9" borderId="1" xfId="0" applyNumberFormat="1" applyFont="1" applyFill="1" applyBorder="1" applyAlignment="1">
      <alignment horizontal="center" vertical="top"/>
    </xf>
    <xf numFmtId="164" fontId="5" fillId="6" borderId="1" xfId="0" applyNumberFormat="1" applyFont="1" applyFill="1" applyBorder="1" applyAlignment="1">
      <alignment horizontal="center" vertical="top"/>
    </xf>
    <xf numFmtId="164" fontId="3" fillId="18" borderId="5" xfId="0" applyNumberFormat="1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horizontal="right" vertical="top"/>
    </xf>
    <xf numFmtId="164" fontId="3" fillId="19" borderId="5" xfId="0" applyNumberFormat="1" applyFont="1" applyFill="1" applyBorder="1" applyAlignment="1">
      <alignment vertical="center"/>
    </xf>
    <xf numFmtId="49" fontId="5" fillId="3" borderId="1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center"/>
    </xf>
    <xf numFmtId="49" fontId="5" fillId="20" borderId="7" xfId="0" applyNumberFormat="1" applyFont="1" applyFill="1" applyBorder="1" applyAlignment="1">
      <alignment horizontal="center" vertical="top"/>
    </xf>
    <xf numFmtId="49" fontId="5" fillId="21" borderId="6" xfId="0" applyNumberFormat="1" applyFont="1" applyFill="1" applyBorder="1" applyAlignment="1">
      <alignment horizontal="center" vertical="top"/>
    </xf>
    <xf numFmtId="49" fontId="5" fillId="21" borderId="7" xfId="0" applyNumberFormat="1" applyFont="1" applyFill="1" applyBorder="1" applyAlignment="1">
      <alignment horizontal="center" vertical="top"/>
    </xf>
    <xf numFmtId="49" fontId="5" fillId="20" borderId="6" xfId="0" applyNumberFormat="1" applyFont="1" applyFill="1" applyBorder="1" applyAlignment="1">
      <alignment horizontal="center" vertical="top" wrapText="1"/>
    </xf>
    <xf numFmtId="49" fontId="3" fillId="9" borderId="6" xfId="0" applyNumberFormat="1" applyFont="1" applyFill="1" applyBorder="1" applyAlignment="1">
      <alignment horizontal="center" vertical="top" wrapText="1"/>
    </xf>
    <xf numFmtId="0" fontId="3" fillId="10" borderId="1" xfId="0" applyFont="1" applyFill="1" applyBorder="1" applyAlignment="1">
      <alignment horizontal="left" vertical="top" wrapText="1"/>
    </xf>
    <xf numFmtId="0" fontId="3" fillId="0" borderId="1" xfId="1" applyFont="1" applyBorder="1" applyAlignment="1">
      <alignment horizontal="center" vertical="center" wrapText="1"/>
    </xf>
    <xf numFmtId="0" fontId="3" fillId="11" borderId="6" xfId="0" applyFont="1" applyFill="1" applyBorder="1" applyAlignment="1">
      <alignment horizontal="center" vertical="top" wrapText="1"/>
    </xf>
    <xf numFmtId="0" fontId="3" fillId="10" borderId="1" xfId="0" applyFont="1" applyFill="1" applyBorder="1" applyAlignment="1">
      <alignment horizontal="left" vertical="center" wrapText="1"/>
    </xf>
    <xf numFmtId="49" fontId="11" fillId="10" borderId="1" xfId="0" applyNumberFormat="1" applyFont="1" applyFill="1" applyBorder="1" applyAlignment="1">
      <alignment horizontal="center" vertical="center" wrapText="1"/>
    </xf>
    <xf numFmtId="0" fontId="3" fillId="10" borderId="6" xfId="0" applyFont="1" applyFill="1" applyBorder="1" applyAlignment="1">
      <alignment horizontal="center" vertical="top" wrapText="1"/>
    </xf>
    <xf numFmtId="0" fontId="5" fillId="13" borderId="1" xfId="0" applyFont="1" applyFill="1" applyBorder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top"/>
    </xf>
    <xf numFmtId="0" fontId="5" fillId="9" borderId="1" xfId="0" applyFont="1" applyFill="1" applyBorder="1" applyAlignment="1">
      <alignment horizontal="center" vertical="top"/>
    </xf>
    <xf numFmtId="0" fontId="5" fillId="18" borderId="5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/>
    </xf>
    <xf numFmtId="164" fontId="3" fillId="18" borderId="20" xfId="0" applyNumberFormat="1" applyFont="1" applyFill="1" applyBorder="1" applyAlignment="1">
      <alignment horizontal="center" vertical="center"/>
    </xf>
    <xf numFmtId="164" fontId="5" fillId="19" borderId="5" xfId="0" applyNumberFormat="1" applyFont="1" applyFill="1" applyBorder="1" applyAlignment="1">
      <alignment horizontal="center" vertical="center"/>
    </xf>
    <xf numFmtId="164" fontId="5" fillId="18" borderId="5" xfId="0" applyNumberFormat="1" applyFont="1" applyFill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3" fillId="0" borderId="20" xfId="0" applyNumberFormat="1" applyFont="1" applyBorder="1" applyAlignment="1">
      <alignment horizontal="center"/>
    </xf>
    <xf numFmtId="164" fontId="3" fillId="0" borderId="20" xfId="0" applyNumberFormat="1" applyFont="1" applyBorder="1" applyAlignment="1">
      <alignment horizontal="center" vertical="center"/>
    </xf>
    <xf numFmtId="164" fontId="5" fillId="18" borderId="20" xfId="0" applyNumberFormat="1" applyFont="1" applyFill="1" applyBorder="1" applyAlignment="1">
      <alignment horizontal="center" vertical="center"/>
    </xf>
    <xf numFmtId="164" fontId="5" fillId="19" borderId="20" xfId="0" applyNumberFormat="1" applyFont="1" applyFill="1" applyBorder="1" applyAlignment="1">
      <alignment horizontal="center" vertical="center"/>
    </xf>
    <xf numFmtId="2" fontId="14" fillId="0" borderId="0" xfId="0" applyNumberFormat="1" applyFont="1" applyAlignment="1">
      <alignment horizontal="left"/>
    </xf>
    <xf numFmtId="0" fontId="4" fillId="0" borderId="0" xfId="0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3" fillId="0" borderId="0" xfId="0" applyFont="1" applyFill="1" applyBorder="1"/>
    <xf numFmtId="164" fontId="3" fillId="10" borderId="6" xfId="0" applyNumberFormat="1" applyFont="1" applyFill="1" applyBorder="1" applyAlignment="1">
      <alignment horizontal="center" vertical="top"/>
    </xf>
    <xf numFmtId="164" fontId="3" fillId="10" borderId="5" xfId="0" applyNumberFormat="1" applyFont="1" applyFill="1" applyBorder="1" applyAlignment="1">
      <alignment horizontal="center" vertical="center"/>
    </xf>
    <xf numFmtId="0" fontId="5" fillId="10" borderId="6" xfId="0" applyFont="1" applyFill="1" applyBorder="1" applyAlignment="1">
      <alignment horizontal="center" vertical="top" wrapText="1"/>
    </xf>
    <xf numFmtId="164" fontId="5" fillId="0" borderId="9" xfId="0" applyNumberFormat="1" applyFont="1" applyFill="1" applyBorder="1" applyAlignment="1">
      <alignment horizontal="center" vertical="top"/>
    </xf>
    <xf numFmtId="164" fontId="5" fillId="0" borderId="5" xfId="0" applyNumberFormat="1" applyFont="1" applyFill="1" applyBorder="1" applyAlignment="1">
      <alignment horizontal="center" vertical="top"/>
    </xf>
    <xf numFmtId="164" fontId="3" fillId="10" borderId="7" xfId="0" applyNumberFormat="1" applyFont="1" applyFill="1" applyBorder="1" applyAlignment="1">
      <alignment horizontal="center" vertical="top"/>
    </xf>
    <xf numFmtId="164" fontId="15" fillId="10" borderId="1" xfId="0" applyNumberFormat="1" applyFont="1" applyFill="1" applyBorder="1" applyAlignment="1">
      <alignment horizontal="center" vertical="top"/>
    </xf>
    <xf numFmtId="164" fontId="15" fillId="10" borderId="6" xfId="0" applyNumberFormat="1" applyFont="1" applyFill="1" applyBorder="1" applyAlignment="1">
      <alignment horizontal="center" vertical="top"/>
    </xf>
    <xf numFmtId="164" fontId="3" fillId="10" borderId="1" xfId="0" applyNumberFormat="1" applyFont="1" applyFill="1" applyBorder="1" applyAlignment="1">
      <alignment horizontal="center" vertical="top" wrapText="1"/>
    </xf>
    <xf numFmtId="164" fontId="3" fillId="10" borderId="6" xfId="0" applyNumberFormat="1" applyFont="1" applyFill="1" applyBorder="1" applyAlignment="1">
      <alignment horizontal="center" vertical="top" wrapText="1"/>
    </xf>
    <xf numFmtId="164" fontId="3" fillId="9" borderId="7" xfId="0" applyNumberFormat="1" applyFont="1" applyFill="1" applyBorder="1" applyAlignment="1">
      <alignment horizontal="center" vertical="top"/>
    </xf>
    <xf numFmtId="164" fontId="3" fillId="16" borderId="7" xfId="0" applyNumberFormat="1" applyFont="1" applyFill="1" applyBorder="1" applyAlignment="1">
      <alignment horizontal="center" vertical="top"/>
    </xf>
    <xf numFmtId="164" fontId="3" fillId="11" borderId="7" xfId="0" applyNumberFormat="1" applyFont="1" applyFill="1" applyBorder="1" applyAlignment="1">
      <alignment horizontal="center" vertical="top"/>
    </xf>
    <xf numFmtId="164" fontId="9" fillId="0" borderId="1" xfId="0" applyNumberFormat="1" applyFont="1" applyFill="1" applyBorder="1" applyAlignment="1">
      <alignment horizontal="center" vertical="top"/>
    </xf>
    <xf numFmtId="164" fontId="3" fillId="11" borderId="6" xfId="0" applyNumberFormat="1" applyFont="1" applyFill="1" applyBorder="1" applyAlignment="1">
      <alignment horizontal="center" vertical="top"/>
    </xf>
    <xf numFmtId="164" fontId="3" fillId="10" borderId="5" xfId="0" applyNumberFormat="1" applyFont="1" applyFill="1" applyBorder="1" applyAlignment="1">
      <alignment horizontal="center" vertical="center" wrapText="1"/>
    </xf>
    <xf numFmtId="0" fontId="5" fillId="10" borderId="5" xfId="0" applyFont="1" applyFill="1" applyBorder="1" applyAlignment="1">
      <alignment horizontal="center" vertical="top" wrapText="1"/>
    </xf>
    <xf numFmtId="164" fontId="3" fillId="18" borderId="5" xfId="0" applyNumberFormat="1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top" wrapText="1"/>
    </xf>
    <xf numFmtId="164" fontId="3" fillId="9" borderId="1" xfId="0" applyNumberFormat="1" applyFont="1" applyFill="1" applyBorder="1" applyAlignment="1">
      <alignment horizontal="center" vertical="center"/>
    </xf>
    <xf numFmtId="164" fontId="3" fillId="16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10" borderId="6" xfId="0" applyFont="1" applyFill="1" applyBorder="1" applyAlignment="1">
      <alignment horizontal="left" vertical="center" wrapText="1"/>
    </xf>
    <xf numFmtId="49" fontId="18" fillId="10" borderId="6" xfId="0" applyNumberFormat="1" applyFont="1" applyFill="1" applyBorder="1" applyAlignment="1">
      <alignment horizontal="center" vertical="center" wrapText="1"/>
    </xf>
    <xf numFmtId="49" fontId="17" fillId="10" borderId="6" xfId="0" applyNumberFormat="1" applyFont="1" applyFill="1" applyBorder="1" applyAlignment="1">
      <alignment horizontal="center" vertical="center" wrapText="1"/>
    </xf>
    <xf numFmtId="164" fontId="3" fillId="9" borderId="3" xfId="0" applyNumberFormat="1" applyFont="1" applyFill="1" applyBorder="1" applyAlignment="1">
      <alignment horizontal="center" vertical="center"/>
    </xf>
    <xf numFmtId="0" fontId="3" fillId="10" borderId="5" xfId="0" applyFont="1" applyFill="1" applyBorder="1" applyAlignment="1">
      <alignment horizontal="left" vertical="center" wrapText="1"/>
    </xf>
    <xf numFmtId="49" fontId="18" fillId="10" borderId="5" xfId="0" applyNumberFormat="1" applyFont="1" applyFill="1" applyBorder="1" applyAlignment="1">
      <alignment horizontal="center" vertical="center" wrapText="1"/>
    </xf>
    <xf numFmtId="49" fontId="17" fillId="10" borderId="5" xfId="0" applyNumberFormat="1" applyFont="1" applyFill="1" applyBorder="1" applyAlignment="1">
      <alignment horizontal="center" vertical="center" wrapText="1"/>
    </xf>
    <xf numFmtId="164" fontId="3" fillId="9" borderId="8" xfId="0" applyNumberFormat="1" applyFont="1" applyFill="1" applyBorder="1" applyAlignment="1">
      <alignment horizontal="center" vertical="center"/>
    </xf>
    <xf numFmtId="0" fontId="3" fillId="10" borderId="13" xfId="0" applyFont="1" applyFill="1" applyBorder="1" applyAlignment="1">
      <alignment horizontal="left" vertical="center" wrapText="1"/>
    </xf>
    <xf numFmtId="49" fontId="18" fillId="10" borderId="13" xfId="0" applyNumberFormat="1" applyFont="1" applyFill="1" applyBorder="1" applyAlignment="1">
      <alignment horizontal="center" vertical="center" wrapText="1"/>
    </xf>
    <xf numFmtId="49" fontId="17" fillId="10" borderId="13" xfId="0" applyNumberFormat="1" applyFont="1" applyFill="1" applyBorder="1" applyAlignment="1">
      <alignment horizontal="center" vertical="center" wrapText="1"/>
    </xf>
    <xf numFmtId="164" fontId="3" fillId="9" borderId="5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164" fontId="3" fillId="16" borderId="1" xfId="0" applyNumberFormat="1" applyFont="1" applyFill="1" applyBorder="1" applyAlignment="1">
      <alignment horizontal="center" vertical="top" wrapText="1"/>
    </xf>
    <xf numFmtId="164" fontId="9" fillId="10" borderId="1" xfId="0" applyNumberFormat="1" applyFont="1" applyFill="1" applyBorder="1" applyAlignment="1">
      <alignment horizontal="center" vertical="top"/>
    </xf>
    <xf numFmtId="0" fontId="3" fillId="0" borderId="4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164" fontId="9" fillId="15" borderId="1" xfId="0" applyNumberFormat="1" applyFont="1" applyFill="1" applyBorder="1" applyAlignment="1">
      <alignment horizontal="center" vertical="top" wrapText="1"/>
    </xf>
    <xf numFmtId="164" fontId="19" fillId="0" borderId="1" xfId="0" applyNumberFormat="1" applyFont="1" applyFill="1" applyBorder="1" applyAlignment="1">
      <alignment horizontal="center" vertical="top" wrapText="1"/>
    </xf>
    <xf numFmtId="164" fontId="19" fillId="0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vertical="top" wrapText="1"/>
    </xf>
    <xf numFmtId="0" fontId="9" fillId="0" borderId="1" xfId="0" applyNumberFormat="1" applyFont="1" applyFill="1" applyBorder="1" applyAlignment="1">
      <alignment vertical="top"/>
    </xf>
    <xf numFmtId="0" fontId="9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left" wrapText="1"/>
    </xf>
    <xf numFmtId="164" fontId="3" fillId="18" borderId="5" xfId="0" applyNumberFormat="1" applyFont="1" applyFill="1" applyBorder="1" applyAlignment="1">
      <alignment horizontal="center"/>
    </xf>
    <xf numFmtId="164" fontId="3" fillId="18" borderId="20" xfId="0" applyNumberFormat="1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right" vertical="top" wrapText="1"/>
    </xf>
    <xf numFmtId="0" fontId="20" fillId="0" borderId="0" xfId="0" applyFont="1" applyBorder="1" applyAlignment="1">
      <alignment vertical="top"/>
    </xf>
    <xf numFmtId="0" fontId="20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vertical="top"/>
    </xf>
    <xf numFmtId="0" fontId="20" fillId="0" borderId="0" xfId="0" applyFont="1" applyBorder="1"/>
    <xf numFmtId="164" fontId="3" fillId="16" borderId="1" xfId="0" applyNumberFormat="1" applyFont="1" applyFill="1" applyBorder="1" applyAlignment="1">
      <alignment horizontal="center" vertical="top"/>
    </xf>
    <xf numFmtId="164" fontId="3" fillId="9" borderId="7" xfId="0" applyNumberFormat="1" applyFont="1" applyFill="1" applyBorder="1" applyAlignment="1">
      <alignment horizontal="center" vertical="top"/>
    </xf>
    <xf numFmtId="164" fontId="3" fillId="16" borderId="7" xfId="0" applyNumberFormat="1" applyFont="1" applyFill="1" applyBorder="1" applyAlignment="1">
      <alignment horizontal="center" vertical="top"/>
    </xf>
    <xf numFmtId="0" fontId="3" fillId="10" borderId="7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/>
    </xf>
    <xf numFmtId="0" fontId="3" fillId="10" borderId="7" xfId="0" applyNumberFormat="1" applyFont="1" applyFill="1" applyBorder="1" applyAlignment="1">
      <alignment horizontal="center" vertical="top" wrapText="1"/>
    </xf>
    <xf numFmtId="14" fontId="4" fillId="0" borderId="0" xfId="0" applyNumberFormat="1" applyFont="1" applyAlignment="1">
      <alignment horizontal="left" vertical="center"/>
    </xf>
    <xf numFmtId="0" fontId="4" fillId="0" borderId="28" xfId="0" applyFont="1" applyBorder="1" applyAlignment="1">
      <alignment horizontal="left"/>
    </xf>
    <xf numFmtId="0" fontId="4" fillId="0" borderId="28" xfId="0" applyFont="1" applyBorder="1" applyAlignment="1">
      <alignment horizontal="right" vertical="top" wrapText="1"/>
    </xf>
    <xf numFmtId="0" fontId="5" fillId="3" borderId="1" xfId="0" applyFont="1" applyFill="1" applyBorder="1" applyAlignment="1">
      <alignment horizontal="left" vertical="top" wrapText="1"/>
    </xf>
    <xf numFmtId="49" fontId="5" fillId="21" borderId="6" xfId="0" applyNumberFormat="1" applyFont="1" applyFill="1" applyBorder="1" applyAlignment="1">
      <alignment horizontal="center" vertical="top"/>
    </xf>
    <xf numFmtId="49" fontId="5" fillId="21" borderId="12" xfId="0" applyNumberFormat="1" applyFont="1" applyFill="1" applyBorder="1" applyAlignment="1">
      <alignment horizontal="center" vertical="top"/>
    </xf>
    <xf numFmtId="49" fontId="5" fillId="21" borderId="7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49" fontId="5" fillId="0" borderId="6" xfId="0" applyNumberFormat="1" applyFont="1" applyFill="1" applyBorder="1" applyAlignment="1">
      <alignment horizontal="center" vertical="top"/>
    </xf>
    <xf numFmtId="49" fontId="5" fillId="20" borderId="6" xfId="0" applyNumberFormat="1" applyFont="1" applyFill="1" applyBorder="1" applyAlignment="1">
      <alignment horizontal="center" vertical="top"/>
    </xf>
    <xf numFmtId="49" fontId="5" fillId="20" borderId="12" xfId="0" applyNumberFormat="1" applyFont="1" applyFill="1" applyBorder="1" applyAlignment="1">
      <alignment horizontal="center" vertical="top"/>
    </xf>
    <xf numFmtId="49" fontId="5" fillId="3" borderId="7" xfId="0" applyNumberFormat="1" applyFont="1" applyFill="1" applyBorder="1" applyAlignment="1">
      <alignment horizontal="right" vertical="top"/>
    </xf>
    <xf numFmtId="49" fontId="5" fillId="3" borderId="1" xfId="0" applyNumberFormat="1" applyFont="1" applyFill="1" applyBorder="1" applyAlignment="1">
      <alignment horizontal="right" vertical="top"/>
    </xf>
    <xf numFmtId="0" fontId="3" fillId="10" borderId="1" xfId="0" applyFont="1" applyFill="1" applyBorder="1" applyAlignment="1">
      <alignment horizontal="center" vertical="center" textRotation="90" wrapText="1"/>
    </xf>
    <xf numFmtId="164" fontId="3" fillId="12" borderId="6" xfId="0" applyNumberFormat="1" applyFont="1" applyFill="1" applyBorder="1" applyAlignment="1">
      <alignment horizontal="center" vertical="top"/>
    </xf>
    <xf numFmtId="164" fontId="3" fillId="12" borderId="12" xfId="0" applyNumberFormat="1" applyFont="1" applyFill="1" applyBorder="1" applyAlignment="1">
      <alignment horizontal="center" vertical="top"/>
    </xf>
    <xf numFmtId="164" fontId="3" fillId="12" borderId="7" xfId="0" applyNumberFormat="1" applyFont="1" applyFill="1" applyBorder="1" applyAlignment="1">
      <alignment horizontal="center" vertical="top"/>
    </xf>
    <xf numFmtId="49" fontId="3" fillId="9" borderId="6" xfId="0" applyNumberFormat="1" applyFont="1" applyFill="1" applyBorder="1" applyAlignment="1">
      <alignment horizontal="center" vertical="center" textRotation="90" wrapText="1"/>
    </xf>
    <xf numFmtId="49" fontId="3" fillId="9" borderId="12" xfId="0" applyNumberFormat="1" applyFont="1" applyFill="1" applyBorder="1" applyAlignment="1">
      <alignment horizontal="center" vertical="center" textRotation="90" wrapText="1"/>
    </xf>
    <xf numFmtId="49" fontId="3" fillId="9" borderId="7" xfId="0" applyNumberFormat="1" applyFont="1" applyFill="1" applyBorder="1" applyAlignment="1">
      <alignment horizontal="center" vertical="center" textRotation="90" wrapText="1"/>
    </xf>
    <xf numFmtId="0" fontId="5" fillId="9" borderId="6" xfId="0" applyFont="1" applyFill="1" applyBorder="1" applyAlignment="1">
      <alignment horizontal="center" vertical="top"/>
    </xf>
    <xf numFmtId="0" fontId="5" fillId="9" borderId="12" xfId="0" applyFont="1" applyFill="1" applyBorder="1" applyAlignment="1">
      <alignment horizontal="center" vertical="top"/>
    </xf>
    <xf numFmtId="0" fontId="3" fillId="13" borderId="25" xfId="0" applyFont="1" applyFill="1" applyBorder="1" applyAlignment="1">
      <alignment horizontal="center" vertical="center"/>
    </xf>
    <xf numFmtId="0" fontId="3" fillId="13" borderId="26" xfId="0" applyFont="1" applyFill="1" applyBorder="1" applyAlignment="1">
      <alignment horizontal="center" vertical="center"/>
    </xf>
    <xf numFmtId="0" fontId="3" fillId="13" borderId="2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10" borderId="16" xfId="0" applyFont="1" applyFill="1" applyBorder="1" applyAlignment="1">
      <alignment horizontal="left" vertical="top" wrapText="1"/>
    </xf>
    <xf numFmtId="0" fontId="3" fillId="10" borderId="17" xfId="0" applyFont="1" applyFill="1" applyBorder="1" applyAlignment="1">
      <alignment horizontal="left" vertical="top" wrapText="1"/>
    </xf>
    <xf numFmtId="0" fontId="3" fillId="10" borderId="18" xfId="0" applyFont="1" applyFill="1" applyBorder="1" applyAlignment="1">
      <alignment horizontal="left" vertical="top" wrapText="1"/>
    </xf>
    <xf numFmtId="0" fontId="3" fillId="10" borderId="6" xfId="0" applyFont="1" applyFill="1" applyBorder="1" applyAlignment="1">
      <alignment horizontal="center" vertical="center" textRotation="90" wrapText="1"/>
    </xf>
    <xf numFmtId="0" fontId="3" fillId="10" borderId="12" xfId="0" applyFont="1" applyFill="1" applyBorder="1" applyAlignment="1">
      <alignment horizontal="center" vertical="center" textRotation="90" wrapText="1"/>
    </xf>
    <xf numFmtId="0" fontId="3" fillId="10" borderId="7" xfId="0" applyFont="1" applyFill="1" applyBorder="1" applyAlignment="1">
      <alignment horizontal="center" vertical="center" textRotation="90" wrapText="1"/>
    </xf>
    <xf numFmtId="164" fontId="3" fillId="9" borderId="6" xfId="0" applyNumberFormat="1" applyFont="1" applyFill="1" applyBorder="1" applyAlignment="1">
      <alignment horizontal="center" vertical="top"/>
    </xf>
    <xf numFmtId="164" fontId="3" fillId="9" borderId="12" xfId="0" applyNumberFormat="1" applyFont="1" applyFill="1" applyBorder="1" applyAlignment="1">
      <alignment horizontal="center" vertical="top"/>
    </xf>
    <xf numFmtId="164" fontId="3" fillId="9" borderId="7" xfId="0" applyNumberFormat="1" applyFont="1" applyFill="1" applyBorder="1" applyAlignment="1">
      <alignment horizontal="center" vertical="top"/>
    </xf>
    <xf numFmtId="14" fontId="4" fillId="0" borderId="0" xfId="0" applyNumberFormat="1" applyFont="1" applyAlignment="1">
      <alignment horizontal="right"/>
    </xf>
    <xf numFmtId="0" fontId="3" fillId="3" borderId="1" xfId="0" applyFont="1" applyFill="1" applyBorder="1" applyAlignment="1">
      <alignment vertical="top" wrapText="1"/>
    </xf>
    <xf numFmtId="0" fontId="3" fillId="5" borderId="8" xfId="0" applyFont="1" applyFill="1" applyBorder="1" applyAlignment="1">
      <alignment horizontal="center"/>
    </xf>
    <xf numFmtId="0" fontId="3" fillId="5" borderId="23" xfId="0" applyFont="1" applyFill="1" applyBorder="1" applyAlignment="1">
      <alignment horizontal="center"/>
    </xf>
    <xf numFmtId="0" fontId="3" fillId="5" borderId="24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10" borderId="6" xfId="0" applyFont="1" applyFill="1" applyBorder="1" applyAlignment="1">
      <alignment horizontal="center" vertical="top" wrapText="1"/>
    </xf>
    <xf numFmtId="0" fontId="3" fillId="10" borderId="12" xfId="0" applyFont="1" applyFill="1" applyBorder="1" applyAlignment="1">
      <alignment horizontal="center" vertical="top" wrapText="1"/>
    </xf>
    <xf numFmtId="0" fontId="3" fillId="10" borderId="7" xfId="0" applyFont="1" applyFill="1" applyBorder="1" applyAlignment="1">
      <alignment horizontal="center" vertical="top" wrapText="1"/>
    </xf>
    <xf numFmtId="0" fontId="3" fillId="8" borderId="6" xfId="0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8" borderId="1" xfId="0" applyFont="1" applyFill="1" applyBorder="1" applyAlignment="1">
      <alignment horizontal="left" vertical="top" wrapText="1"/>
    </xf>
    <xf numFmtId="0" fontId="3" fillId="2" borderId="1" xfId="0" applyFont="1" applyFill="1" applyBorder="1"/>
    <xf numFmtId="0" fontId="3" fillId="3" borderId="1" xfId="0" applyFont="1" applyFill="1" applyBorder="1"/>
    <xf numFmtId="0" fontId="5" fillId="23" borderId="1" xfId="0" applyFont="1" applyFill="1" applyBorder="1" applyAlignment="1">
      <alignment horizontal="left" vertical="top" wrapText="1"/>
    </xf>
    <xf numFmtId="164" fontId="3" fillId="0" borderId="6" xfId="0" applyNumberFormat="1" applyFont="1" applyFill="1" applyBorder="1" applyAlignment="1">
      <alignment horizontal="center" vertical="top"/>
    </xf>
    <xf numFmtId="164" fontId="3" fillId="0" borderId="7" xfId="0" applyNumberFormat="1" applyFont="1" applyFill="1" applyBorder="1" applyAlignment="1">
      <alignment horizontal="center" vertical="top"/>
    </xf>
    <xf numFmtId="0" fontId="3" fillId="14" borderId="13" xfId="0" applyFont="1" applyFill="1" applyBorder="1" applyAlignment="1">
      <alignment horizontal="left" vertical="center" wrapText="1"/>
    </xf>
    <xf numFmtId="0" fontId="3" fillId="14" borderId="15" xfId="0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49" fontId="3" fillId="9" borderId="1" xfId="0" applyNumberFormat="1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19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23" xfId="0" applyFont="1" applyBorder="1" applyAlignment="1">
      <alignment horizontal="center" vertical="top" wrapText="1"/>
    </xf>
    <xf numFmtId="0" fontId="5" fillId="0" borderId="24" xfId="0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/>
    </xf>
    <xf numFmtId="49" fontId="3" fillId="9" borderId="1" xfId="0" applyNumberFormat="1" applyFont="1" applyFill="1" applyBorder="1" applyAlignment="1">
      <alignment horizontal="center" vertical="center" textRotation="90" wrapText="1"/>
    </xf>
    <xf numFmtId="0" fontId="9" fillId="10" borderId="6" xfId="0" applyFont="1" applyFill="1" applyBorder="1" applyAlignment="1">
      <alignment horizontal="left" vertical="top" wrapText="1"/>
    </xf>
    <xf numFmtId="0" fontId="9" fillId="10" borderId="12" xfId="0" applyFont="1" applyFill="1" applyBorder="1" applyAlignment="1">
      <alignment horizontal="left" vertical="top" wrapText="1"/>
    </xf>
    <xf numFmtId="0" fontId="9" fillId="10" borderId="7" xfId="0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/>
    </xf>
    <xf numFmtId="49" fontId="5" fillId="2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left" vertical="top" wrapText="1"/>
    </xf>
    <xf numFmtId="0" fontId="3" fillId="10" borderId="1" xfId="0" applyFont="1" applyFill="1" applyBorder="1" applyAlignment="1">
      <alignment horizontal="left" vertical="top" wrapText="1"/>
    </xf>
    <xf numFmtId="0" fontId="3" fillId="5" borderId="5" xfId="0" applyFont="1" applyFill="1" applyBorder="1"/>
    <xf numFmtId="49" fontId="3" fillId="0" borderId="1" xfId="0" applyNumberFormat="1" applyFont="1" applyFill="1" applyBorder="1" applyAlignment="1">
      <alignment horizontal="center" vertical="top" wrapText="1"/>
    </xf>
    <xf numFmtId="0" fontId="3" fillId="9" borderId="1" xfId="0" applyFont="1" applyFill="1" applyBorder="1" applyAlignment="1">
      <alignment vertical="top" wrapText="1"/>
    </xf>
    <xf numFmtId="0" fontId="3" fillId="10" borderId="6" xfId="0" applyFont="1" applyFill="1" applyBorder="1" applyAlignment="1">
      <alignment horizontal="center" vertical="center"/>
    </xf>
    <xf numFmtId="0" fontId="3" fillId="10" borderId="12" xfId="0" applyFont="1" applyFill="1" applyBorder="1" applyAlignment="1">
      <alignment horizontal="center" vertical="center"/>
    </xf>
    <xf numFmtId="0" fontId="3" fillId="10" borderId="7" xfId="0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top"/>
    </xf>
    <xf numFmtId="49" fontId="2" fillId="0" borderId="0" xfId="0" applyNumberFormat="1" applyFont="1" applyFill="1" applyBorder="1" applyAlignment="1">
      <alignment horizontal="center" vertical="top"/>
    </xf>
    <xf numFmtId="0" fontId="3" fillId="0" borderId="21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3" fillId="0" borderId="21" xfId="0" applyFont="1" applyFill="1" applyBorder="1" applyAlignment="1">
      <alignment vertical="center" wrapText="1"/>
    </xf>
    <xf numFmtId="0" fontId="3" fillId="0" borderId="22" xfId="0" applyFont="1" applyFill="1" applyBorder="1" applyAlignment="1">
      <alignment vertical="center" wrapText="1"/>
    </xf>
    <xf numFmtId="164" fontId="3" fillId="16" borderId="6" xfId="0" applyNumberFormat="1" applyFont="1" applyFill="1" applyBorder="1" applyAlignment="1">
      <alignment horizontal="center" vertical="top"/>
    </xf>
    <xf numFmtId="164" fontId="3" fillId="16" borderId="7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right" vertical="top"/>
    </xf>
    <xf numFmtId="0" fontId="3" fillId="10" borderId="6" xfId="0" applyFont="1" applyFill="1" applyBorder="1" applyAlignment="1">
      <alignment horizontal="left" vertical="top" wrapText="1"/>
    </xf>
    <xf numFmtId="0" fontId="3" fillId="10" borderId="12" xfId="0" applyFont="1" applyFill="1" applyBorder="1" applyAlignment="1">
      <alignment horizontal="left" vertical="top" wrapText="1"/>
    </xf>
    <xf numFmtId="0" fontId="3" fillId="10" borderId="7" xfId="0" applyFont="1" applyFill="1" applyBorder="1" applyAlignment="1">
      <alignment horizontal="left" vertical="top" wrapText="1"/>
    </xf>
    <xf numFmtId="49" fontId="3" fillId="9" borderId="6" xfId="0" applyNumberFormat="1" applyFont="1" applyFill="1" applyBorder="1" applyAlignment="1">
      <alignment horizontal="center" vertical="top" wrapText="1"/>
    </xf>
    <xf numFmtId="49" fontId="3" fillId="4" borderId="9" xfId="0" applyNumberFormat="1" applyFont="1" applyFill="1" applyBorder="1" applyAlignment="1">
      <alignment horizontal="center" vertical="top" wrapText="1"/>
    </xf>
    <xf numFmtId="49" fontId="3" fillId="4" borderId="7" xfId="0" applyNumberFormat="1" applyFont="1" applyFill="1" applyBorder="1" applyAlignment="1">
      <alignment horizontal="center" vertical="top" wrapText="1"/>
    </xf>
    <xf numFmtId="0" fontId="3" fillId="14" borderId="13" xfId="0" applyFont="1" applyFill="1" applyBorder="1" applyAlignment="1">
      <alignment horizontal="center" vertical="center"/>
    </xf>
    <xf numFmtId="0" fontId="3" fillId="14" borderId="15" xfId="0" applyFont="1" applyFill="1" applyBorder="1" applyAlignment="1">
      <alignment horizontal="center" vertical="center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22" xfId="0" applyFont="1" applyFill="1" applyBorder="1" applyAlignment="1">
      <alignment horizontal="left" vertical="center" wrapText="1"/>
    </xf>
    <xf numFmtId="49" fontId="5" fillId="3" borderId="3" xfId="0" applyNumberFormat="1" applyFont="1" applyFill="1" applyBorder="1" applyAlignment="1">
      <alignment horizontal="right" vertical="top"/>
    </xf>
    <xf numFmtId="49" fontId="5" fillId="3" borderId="19" xfId="0" applyNumberFormat="1" applyFont="1" applyFill="1" applyBorder="1" applyAlignment="1">
      <alignment horizontal="right" vertical="top"/>
    </xf>
    <xf numFmtId="49" fontId="5" fillId="3" borderId="4" xfId="0" applyNumberFormat="1" applyFont="1" applyFill="1" applyBorder="1" applyAlignment="1">
      <alignment horizontal="right" vertical="top"/>
    </xf>
    <xf numFmtId="49" fontId="3" fillId="0" borderId="5" xfId="0" applyNumberFormat="1" applyFont="1" applyFill="1" applyBorder="1" applyAlignment="1">
      <alignment horizontal="left" vertical="center"/>
    </xf>
    <xf numFmtId="49" fontId="3" fillId="0" borderId="20" xfId="0" applyNumberFormat="1" applyFont="1" applyFill="1" applyBorder="1" applyAlignment="1">
      <alignment horizontal="left" vertical="center"/>
    </xf>
    <xf numFmtId="49" fontId="5" fillId="20" borderId="7" xfId="0" applyNumberFormat="1" applyFont="1" applyFill="1" applyBorder="1" applyAlignment="1">
      <alignment horizontal="center" vertical="top"/>
    </xf>
    <xf numFmtId="49" fontId="5" fillId="6" borderId="1" xfId="0" applyNumberFormat="1" applyFont="1" applyFill="1" applyBorder="1" applyAlignment="1">
      <alignment horizontal="right" vertical="top"/>
    </xf>
    <xf numFmtId="49" fontId="3" fillId="0" borderId="1" xfId="0" applyNumberFormat="1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center" vertical="top"/>
    </xf>
    <xf numFmtId="0" fontId="5" fillId="0" borderId="7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0" fontId="3" fillId="0" borderId="7" xfId="0" applyFont="1" applyFill="1" applyBorder="1" applyAlignment="1">
      <alignment horizontal="center" vertical="top"/>
    </xf>
    <xf numFmtId="49" fontId="3" fillId="4" borderId="5" xfId="0" applyNumberFormat="1" applyFont="1" applyFill="1" applyBorder="1" applyAlignment="1">
      <alignment horizontal="center" vertical="center" textRotation="90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164" fontId="3" fillId="12" borderId="13" xfId="0" applyNumberFormat="1" applyFont="1" applyFill="1" applyBorder="1" applyAlignment="1">
      <alignment horizontal="center" vertical="center" wrapText="1"/>
    </xf>
    <xf numFmtId="164" fontId="3" fillId="12" borderId="14" xfId="0" applyNumberFormat="1" applyFont="1" applyFill="1" applyBorder="1" applyAlignment="1">
      <alignment horizontal="center" vertical="center" wrapText="1"/>
    </xf>
    <xf numFmtId="164" fontId="3" fillId="12" borderId="15" xfId="0" applyNumberFormat="1" applyFont="1" applyFill="1" applyBorder="1" applyAlignment="1">
      <alignment horizontal="center" vertical="center" wrapText="1"/>
    </xf>
    <xf numFmtId="164" fontId="3" fillId="10" borderId="13" xfId="0" applyNumberFormat="1" applyFont="1" applyFill="1" applyBorder="1" applyAlignment="1">
      <alignment horizontal="center" vertical="center"/>
    </xf>
    <xf numFmtId="164" fontId="3" fillId="10" borderId="14" xfId="0" applyNumberFormat="1" applyFont="1" applyFill="1" applyBorder="1" applyAlignment="1">
      <alignment horizontal="center" vertical="center"/>
    </xf>
    <xf numFmtId="164" fontId="3" fillId="10" borderId="15" xfId="0" applyNumberFormat="1" applyFont="1" applyFill="1" applyBorder="1" applyAlignment="1">
      <alignment horizontal="center" vertical="center"/>
    </xf>
    <xf numFmtId="164" fontId="3" fillId="11" borderId="13" xfId="0" applyNumberFormat="1" applyFont="1" applyFill="1" applyBorder="1" applyAlignment="1">
      <alignment horizontal="center" vertical="center" wrapText="1"/>
    </xf>
    <xf numFmtId="164" fontId="3" fillId="11" borderId="14" xfId="0" applyNumberFormat="1" applyFont="1" applyFill="1" applyBorder="1" applyAlignment="1">
      <alignment horizontal="center" vertical="center" wrapText="1"/>
    </xf>
    <xf numFmtId="164" fontId="3" fillId="11" borderId="15" xfId="0" applyNumberFormat="1" applyFont="1" applyFill="1" applyBorder="1" applyAlignment="1">
      <alignment horizontal="center" vertical="center" wrapText="1"/>
    </xf>
    <xf numFmtId="164" fontId="3" fillId="0" borderId="13" xfId="0" applyNumberFormat="1" applyFont="1" applyFill="1" applyBorder="1" applyAlignment="1">
      <alignment horizontal="center" vertical="center"/>
    </xf>
    <xf numFmtId="164" fontId="3" fillId="0" borderId="14" xfId="0" applyNumberFormat="1" applyFont="1" applyFill="1" applyBorder="1" applyAlignment="1">
      <alignment horizontal="center" vertical="center"/>
    </xf>
    <xf numFmtId="164" fontId="3" fillId="0" borderId="15" xfId="0" applyNumberFormat="1" applyFont="1" applyFill="1" applyBorder="1" applyAlignment="1">
      <alignment horizontal="center" vertical="center"/>
    </xf>
    <xf numFmtId="0" fontId="3" fillId="10" borderId="5" xfId="0" applyFont="1" applyFill="1" applyBorder="1" applyAlignment="1">
      <alignment horizontal="left" vertical="top" wrapText="1"/>
    </xf>
    <xf numFmtId="0" fontId="5" fillId="19" borderId="5" xfId="0" applyFont="1" applyFill="1" applyBorder="1" applyAlignment="1">
      <alignment horizontal="center" vertical="center"/>
    </xf>
    <xf numFmtId="0" fontId="5" fillId="19" borderId="2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5" fillId="7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3" borderId="3" xfId="0" applyFont="1" applyFill="1" applyBorder="1" applyAlignment="1">
      <alignment vertical="top" wrapText="1"/>
    </xf>
    <xf numFmtId="0" fontId="3" fillId="3" borderId="19" xfId="0" applyFont="1" applyFill="1" applyBorder="1" applyAlignment="1">
      <alignment vertical="top" wrapText="1"/>
    </xf>
    <xf numFmtId="0" fontId="3" fillId="3" borderId="4" xfId="0" applyFont="1" applyFill="1" applyBorder="1" applyAlignment="1">
      <alignment vertical="top" wrapText="1"/>
    </xf>
    <xf numFmtId="49" fontId="5" fillId="0" borderId="13" xfId="0" applyNumberFormat="1" applyFont="1" applyFill="1" applyBorder="1" applyAlignment="1">
      <alignment horizontal="left" vertical="top"/>
    </xf>
    <xf numFmtId="49" fontId="5" fillId="0" borderId="14" xfId="0" applyNumberFormat="1" applyFont="1" applyFill="1" applyBorder="1" applyAlignment="1">
      <alignment horizontal="left" vertical="top"/>
    </xf>
    <xf numFmtId="49" fontId="5" fillId="0" borderId="15" xfId="0" applyNumberFormat="1" applyFont="1" applyFill="1" applyBorder="1" applyAlignment="1">
      <alignment horizontal="left" vertical="top"/>
    </xf>
    <xf numFmtId="0" fontId="3" fillId="22" borderId="20" xfId="0" applyFont="1" applyFill="1" applyBorder="1" applyAlignment="1">
      <alignment horizontal="left" vertical="center"/>
    </xf>
    <xf numFmtId="0" fontId="3" fillId="22" borderId="21" xfId="0" applyFont="1" applyFill="1" applyBorder="1" applyAlignment="1">
      <alignment horizontal="left" vertical="center"/>
    </xf>
    <xf numFmtId="0" fontId="3" fillId="22" borderId="22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top"/>
    </xf>
    <xf numFmtId="49" fontId="3" fillId="9" borderId="1" xfId="0" applyNumberFormat="1" applyFont="1" applyFill="1" applyBorder="1" applyAlignment="1">
      <alignment horizontal="center" vertical="center" wrapText="1"/>
    </xf>
    <xf numFmtId="164" fontId="3" fillId="16" borderId="12" xfId="0" applyNumberFormat="1" applyFont="1" applyFill="1" applyBorder="1" applyAlignment="1">
      <alignment horizontal="center" vertical="top"/>
    </xf>
    <xf numFmtId="0" fontId="3" fillId="9" borderId="6" xfId="0" applyFont="1" applyFill="1" applyBorder="1" applyAlignment="1">
      <alignment horizontal="left" vertical="top" wrapText="1"/>
    </xf>
    <xf numFmtId="0" fontId="3" fillId="9" borderId="12" xfId="0" applyFont="1" applyFill="1" applyBorder="1" applyAlignment="1">
      <alignment horizontal="left" vertical="top" wrapText="1"/>
    </xf>
    <xf numFmtId="0" fontId="3" fillId="9" borderId="7" xfId="0" applyFont="1" applyFill="1" applyBorder="1" applyAlignment="1">
      <alignment horizontal="left" vertical="top" wrapText="1"/>
    </xf>
    <xf numFmtId="0" fontId="3" fillId="13" borderId="1" xfId="0" applyFont="1" applyFill="1" applyBorder="1" applyAlignment="1">
      <alignment vertical="center"/>
    </xf>
    <xf numFmtId="164" fontId="3" fillId="12" borderId="8" xfId="0" applyNumberFormat="1" applyFont="1" applyFill="1" applyBorder="1" applyAlignment="1">
      <alignment horizontal="center" vertical="top"/>
    </xf>
    <xf numFmtId="164" fontId="3" fillId="12" borderId="9" xfId="0" applyNumberFormat="1" applyFont="1" applyFill="1" applyBorder="1" applyAlignment="1">
      <alignment horizontal="center" vertical="top"/>
    </xf>
    <xf numFmtId="164" fontId="3" fillId="12" borderId="11" xfId="0" applyNumberFormat="1" applyFont="1" applyFill="1" applyBorder="1" applyAlignment="1">
      <alignment horizontal="center" vertical="top"/>
    </xf>
    <xf numFmtId="49" fontId="5" fillId="10" borderId="1" xfId="0" applyNumberFormat="1" applyFont="1" applyFill="1" applyBorder="1" applyAlignment="1">
      <alignment horizontal="center" vertical="top"/>
    </xf>
    <xf numFmtId="0" fontId="3" fillId="9" borderId="6" xfId="0" applyFont="1" applyFill="1" applyBorder="1" applyAlignment="1">
      <alignment horizontal="left" vertical="center" wrapText="1"/>
    </xf>
    <xf numFmtId="0" fontId="3" fillId="9" borderId="12" xfId="0" applyFont="1" applyFill="1" applyBorder="1" applyAlignment="1">
      <alignment horizontal="left" vertical="center" wrapText="1"/>
    </xf>
    <xf numFmtId="0" fontId="3" fillId="9" borderId="7" xfId="0" applyFont="1" applyFill="1" applyBorder="1" applyAlignment="1">
      <alignment horizontal="left" vertical="center" wrapText="1"/>
    </xf>
    <xf numFmtId="49" fontId="5" fillId="10" borderId="6" xfId="0" applyNumberFormat="1" applyFont="1" applyFill="1" applyBorder="1" applyAlignment="1">
      <alignment horizontal="center" vertical="top"/>
    </xf>
    <xf numFmtId="49" fontId="5" fillId="10" borderId="12" xfId="0" applyNumberFormat="1" applyFont="1" applyFill="1" applyBorder="1" applyAlignment="1">
      <alignment horizontal="center" vertical="top"/>
    </xf>
    <xf numFmtId="49" fontId="5" fillId="10" borderId="7" xfId="0" applyNumberFormat="1" applyFont="1" applyFill="1" applyBorder="1" applyAlignment="1">
      <alignment horizontal="center" vertical="top"/>
    </xf>
    <xf numFmtId="49" fontId="5" fillId="20" borderId="6" xfId="0" applyNumberFormat="1" applyFont="1" applyFill="1" applyBorder="1" applyAlignment="1">
      <alignment horizontal="center" vertical="top" wrapText="1"/>
    </xf>
    <xf numFmtId="49" fontId="5" fillId="20" borderId="12" xfId="0" applyNumberFormat="1" applyFont="1" applyFill="1" applyBorder="1" applyAlignment="1">
      <alignment horizontal="center" vertical="top" wrapText="1"/>
    </xf>
    <xf numFmtId="49" fontId="5" fillId="20" borderId="7" xfId="0" applyNumberFormat="1" applyFont="1" applyFill="1" applyBorder="1" applyAlignment="1">
      <alignment horizontal="center" vertical="top" wrapText="1"/>
    </xf>
    <xf numFmtId="49" fontId="3" fillId="10" borderId="6" xfId="0" applyNumberFormat="1" applyFont="1" applyFill="1" applyBorder="1" applyAlignment="1">
      <alignment horizontal="center" vertical="center"/>
    </xf>
    <xf numFmtId="49" fontId="3" fillId="10" borderId="12" xfId="0" applyNumberFormat="1" applyFont="1" applyFill="1" applyBorder="1" applyAlignment="1">
      <alignment horizontal="center" vertical="center"/>
    </xf>
    <xf numFmtId="49" fontId="3" fillId="10" borderId="7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49" fontId="3" fillId="0" borderId="13" xfId="0" applyNumberFormat="1" applyFont="1" applyBorder="1" applyAlignment="1">
      <alignment horizontal="center" vertical="center" textRotation="90" wrapText="1"/>
    </xf>
    <xf numFmtId="49" fontId="3" fillId="0" borderId="14" xfId="0" applyNumberFormat="1" applyFont="1" applyBorder="1" applyAlignment="1">
      <alignment horizontal="center" vertical="center" textRotation="90" wrapText="1"/>
    </xf>
    <xf numFmtId="49" fontId="3" fillId="0" borderId="15" xfId="0" applyNumberFormat="1" applyFont="1" applyBorder="1" applyAlignment="1">
      <alignment horizontal="center" vertical="center" textRotation="90" wrapText="1"/>
    </xf>
    <xf numFmtId="0" fontId="3" fillId="0" borderId="13" xfId="0" applyFont="1" applyBorder="1" applyAlignment="1">
      <alignment horizontal="center" vertical="center" textRotation="90" wrapText="1"/>
    </xf>
    <xf numFmtId="0" fontId="3" fillId="0" borderId="14" xfId="0" applyFont="1" applyBorder="1" applyAlignment="1">
      <alignment horizontal="center" vertical="center" textRotation="90" wrapText="1"/>
    </xf>
    <xf numFmtId="0" fontId="3" fillId="0" borderId="15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15" borderId="6" xfId="0" applyNumberFormat="1" applyFont="1" applyFill="1" applyBorder="1" applyAlignment="1">
      <alignment horizontal="center" vertical="top"/>
    </xf>
    <xf numFmtId="164" fontId="3" fillId="15" borderId="12" xfId="0" applyNumberFormat="1" applyFont="1" applyFill="1" applyBorder="1" applyAlignment="1">
      <alignment horizontal="center" vertical="top"/>
    </xf>
    <xf numFmtId="164" fontId="3" fillId="15" borderId="7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49" fontId="5" fillId="3" borderId="5" xfId="0" applyNumberFormat="1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top" wrapText="1"/>
    </xf>
    <xf numFmtId="49" fontId="5" fillId="2" borderId="5" xfId="0" applyNumberFormat="1" applyFont="1" applyFill="1" applyBorder="1" applyAlignment="1">
      <alignment horizontal="center" vertical="top"/>
    </xf>
    <xf numFmtId="0" fontId="5" fillId="24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right" vertical="top"/>
    </xf>
    <xf numFmtId="0" fontId="5" fillId="0" borderId="12" xfId="0" applyFont="1" applyFill="1" applyBorder="1" applyAlignment="1">
      <alignment horizontal="center" vertical="top"/>
    </xf>
    <xf numFmtId="49" fontId="5" fillId="0" borderId="6" xfId="0" applyNumberFormat="1" applyFont="1" applyBorder="1" applyAlignment="1">
      <alignment horizontal="center" vertical="top"/>
    </xf>
    <xf numFmtId="49" fontId="5" fillId="0" borderId="12" xfId="0" applyNumberFormat="1" applyFont="1" applyBorder="1" applyAlignment="1">
      <alignment horizontal="center" vertical="top"/>
    </xf>
    <xf numFmtId="49" fontId="5" fillId="0" borderId="7" xfId="0" applyNumberFormat="1" applyFont="1" applyBorder="1" applyAlignment="1">
      <alignment horizontal="center" vertical="top"/>
    </xf>
    <xf numFmtId="49" fontId="3" fillId="10" borderId="1" xfId="0" applyNumberFormat="1" applyFont="1" applyFill="1" applyBorder="1" applyAlignment="1">
      <alignment horizontal="center" vertical="center" textRotation="90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49" fontId="5" fillId="0" borderId="6" xfId="0" applyNumberFormat="1" applyFont="1" applyFill="1" applyBorder="1" applyAlignment="1">
      <alignment horizontal="center" vertical="top" wrapText="1"/>
    </xf>
    <xf numFmtId="49" fontId="5" fillId="0" borderId="7" xfId="0" applyNumberFormat="1" applyFont="1" applyFill="1" applyBorder="1" applyAlignment="1">
      <alignment horizontal="center" vertical="top" wrapText="1"/>
    </xf>
    <xf numFmtId="0" fontId="3" fillId="22" borderId="20" xfId="0" applyFont="1" applyFill="1" applyBorder="1" applyAlignment="1">
      <alignment vertical="center"/>
    </xf>
    <xf numFmtId="0" fontId="3" fillId="22" borderId="21" xfId="0" applyFont="1" applyFill="1" applyBorder="1" applyAlignment="1">
      <alignment vertical="center"/>
    </xf>
    <xf numFmtId="0" fontId="3" fillId="22" borderId="22" xfId="0" applyFont="1" applyFill="1" applyBorder="1" applyAlignment="1">
      <alignment vertical="center"/>
    </xf>
    <xf numFmtId="0" fontId="5" fillId="18" borderId="20" xfId="0" applyFont="1" applyFill="1" applyBorder="1" applyAlignment="1">
      <alignment horizontal="left" vertical="center"/>
    </xf>
    <xf numFmtId="0" fontId="5" fillId="18" borderId="21" xfId="0" applyFont="1" applyFill="1" applyBorder="1" applyAlignment="1">
      <alignment horizontal="left" vertical="center"/>
    </xf>
    <xf numFmtId="0" fontId="5" fillId="18" borderId="22" xfId="0" applyFont="1" applyFill="1" applyBorder="1" applyAlignment="1">
      <alignment horizontal="left" vertical="center"/>
    </xf>
    <xf numFmtId="49" fontId="3" fillId="0" borderId="21" xfId="0" applyNumberFormat="1" applyFont="1" applyFill="1" applyBorder="1" applyAlignment="1">
      <alignment vertical="center"/>
    </xf>
    <xf numFmtId="49" fontId="3" fillId="0" borderId="22" xfId="0" applyNumberFormat="1" applyFont="1" applyFill="1" applyBorder="1" applyAlignment="1">
      <alignment vertical="center"/>
    </xf>
    <xf numFmtId="0" fontId="3" fillId="6" borderId="1" xfId="0" applyFont="1" applyFill="1" applyBorder="1"/>
    <xf numFmtId="0" fontId="9" fillId="0" borderId="6" xfId="0" applyNumberFormat="1" applyFont="1" applyFill="1" applyBorder="1" applyAlignment="1">
      <alignment horizontal="center" vertical="top"/>
    </xf>
    <xf numFmtId="0" fontId="9" fillId="0" borderId="12" xfId="0" applyNumberFormat="1" applyFont="1" applyFill="1" applyBorder="1" applyAlignment="1">
      <alignment horizontal="center" vertical="top"/>
    </xf>
    <xf numFmtId="0" fontId="9" fillId="0" borderId="7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horizontal="center" vertical="top" wrapText="1"/>
    </xf>
    <xf numFmtId="0" fontId="3" fillId="10" borderId="6" xfId="0" applyNumberFormat="1" applyFont="1" applyFill="1" applyBorder="1" applyAlignment="1">
      <alignment horizontal="center" vertical="top"/>
    </xf>
    <xf numFmtId="0" fontId="3" fillId="10" borderId="12" xfId="0" applyNumberFormat="1" applyFont="1" applyFill="1" applyBorder="1" applyAlignment="1">
      <alignment horizontal="center" vertical="top"/>
    </xf>
    <xf numFmtId="0" fontId="3" fillId="10" borderId="7" xfId="0" applyNumberFormat="1" applyFont="1" applyFill="1" applyBorder="1" applyAlignment="1">
      <alignment horizontal="center" vertical="top"/>
    </xf>
    <xf numFmtId="49" fontId="3" fillId="9" borderId="12" xfId="0" applyNumberFormat="1" applyFont="1" applyFill="1" applyBorder="1" applyAlignment="1">
      <alignment horizontal="center" vertical="top" wrapText="1"/>
    </xf>
    <xf numFmtId="0" fontId="3" fillId="14" borderId="13" xfId="0" applyFont="1" applyFill="1" applyBorder="1" applyAlignment="1">
      <alignment horizontal="center"/>
    </xf>
    <xf numFmtId="0" fontId="3" fillId="14" borderId="15" xfId="0" applyFont="1" applyFill="1" applyBorder="1" applyAlignment="1">
      <alignment horizontal="center"/>
    </xf>
    <xf numFmtId="0" fontId="3" fillId="8" borderId="7" xfId="0" applyFont="1" applyFill="1" applyBorder="1" applyAlignment="1">
      <alignment vertical="top" wrapText="1"/>
    </xf>
    <xf numFmtId="0" fontId="3" fillId="10" borderId="5" xfId="0" applyNumberFormat="1" applyFont="1" applyFill="1" applyBorder="1" applyAlignment="1">
      <alignment horizontal="center" vertical="top"/>
    </xf>
    <xf numFmtId="0" fontId="3" fillId="9" borderId="5" xfId="0" applyNumberFormat="1" applyFont="1" applyFill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3" fillId="0" borderId="0" xfId="0" applyNumberFormat="1" applyFont="1" applyFill="1" applyBorder="1" applyAlignment="1">
      <alignment horizontal="center" vertical="top"/>
    </xf>
    <xf numFmtId="49" fontId="9" fillId="10" borderId="6" xfId="0" applyNumberFormat="1" applyFont="1" applyFill="1" applyBorder="1" applyAlignment="1">
      <alignment horizontal="center" vertical="top"/>
    </xf>
    <xf numFmtId="49" fontId="9" fillId="10" borderId="12" xfId="0" applyNumberFormat="1" applyFont="1" applyFill="1" applyBorder="1" applyAlignment="1">
      <alignment horizontal="center" vertical="top"/>
    </xf>
    <xf numFmtId="49" fontId="9" fillId="10" borderId="7" xfId="0" applyNumberFormat="1" applyFont="1" applyFill="1" applyBorder="1" applyAlignment="1">
      <alignment horizontal="center" vertical="top"/>
    </xf>
    <xf numFmtId="0" fontId="3" fillId="10" borderId="6" xfId="0" applyNumberFormat="1" applyFont="1" applyFill="1" applyBorder="1" applyAlignment="1">
      <alignment horizontal="center" vertical="top" wrapText="1"/>
    </xf>
    <xf numFmtId="0" fontId="3" fillId="10" borderId="7" xfId="0" applyNumberFormat="1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/>
    </xf>
    <xf numFmtId="0" fontId="3" fillId="0" borderId="3" xfId="1" applyFont="1" applyBorder="1" applyAlignment="1">
      <alignment horizontal="center" vertical="top" wrapText="1"/>
    </xf>
    <xf numFmtId="0" fontId="3" fillId="0" borderId="4" xfId="1" applyFont="1" applyBorder="1" applyAlignment="1">
      <alignment horizontal="center" vertical="top" wrapText="1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4" fillId="0" borderId="0" xfId="1" applyFont="1" applyFill="1" applyBorder="1" applyAlignment="1">
      <alignment horizontal="left" vertical="top" wrapText="1"/>
    </xf>
    <xf numFmtId="0" fontId="3" fillId="0" borderId="3" xfId="1" applyFont="1" applyBorder="1" applyAlignment="1">
      <alignment horizontal="left" vertical="center" wrapText="1"/>
    </xf>
    <xf numFmtId="0" fontId="3" fillId="0" borderId="4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/>
    </xf>
    <xf numFmtId="0" fontId="3" fillId="0" borderId="4" xfId="1" applyFont="1" applyBorder="1" applyAlignment="1">
      <alignment horizontal="left"/>
    </xf>
    <xf numFmtId="0" fontId="3" fillId="0" borderId="3" xfId="1" applyFont="1" applyBorder="1" applyAlignment="1">
      <alignment horizontal="left" vertical="top" wrapText="1"/>
    </xf>
    <xf numFmtId="0" fontId="3" fillId="0" borderId="4" xfId="1" applyFont="1" applyBorder="1" applyAlignment="1">
      <alignment horizontal="left" vertical="top" wrapText="1"/>
    </xf>
  </cellXfs>
  <cellStyles count="4">
    <cellStyle name="Excel Built-in Normal" xfId="1"/>
    <cellStyle name="Įprastas" xfId="0" builtinId="0"/>
    <cellStyle name="Įprastas 2" xfId="2"/>
    <cellStyle name="Įprastas 2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8"/>
  <sheetViews>
    <sheetView tabSelected="1" zoomScale="91" zoomScaleNormal="91" workbookViewId="0">
      <selection activeCell="P12" sqref="P12"/>
    </sheetView>
  </sheetViews>
  <sheetFormatPr defaultRowHeight="12.75" x14ac:dyDescent="0.2"/>
  <cols>
    <col min="1" max="1" width="3.85546875" style="20" customWidth="1"/>
    <col min="2" max="3" width="4" style="20" customWidth="1"/>
    <col min="4" max="4" width="20" style="20" customWidth="1"/>
    <col min="5" max="5" width="5.140625" style="20" customWidth="1"/>
    <col min="6" max="6" width="10.28515625" style="20" customWidth="1"/>
    <col min="7" max="7" width="10.7109375" style="20" customWidth="1"/>
    <col min="8" max="8" width="9.42578125" style="20" customWidth="1"/>
    <col min="9" max="9" width="10.28515625" style="20" customWidth="1"/>
    <col min="10" max="10" width="9.42578125" style="20" customWidth="1"/>
    <col min="11" max="11" width="8.140625" style="20" customWidth="1"/>
    <col min="12" max="12" width="27.140625" style="20" customWidth="1"/>
    <col min="13" max="13" width="5.5703125" style="20" customWidth="1"/>
    <col min="14" max="15" width="5.85546875" style="20" customWidth="1"/>
    <col min="16" max="16" width="35" style="12" customWidth="1"/>
    <col min="17" max="17" width="8.28515625" style="8" customWidth="1"/>
    <col min="18" max="19" width="6.42578125" style="9" customWidth="1"/>
    <col min="20" max="20" width="7.5703125" style="9" customWidth="1"/>
    <col min="21" max="21" width="8.140625" style="9" customWidth="1"/>
    <col min="22" max="25" width="9.42578125" style="9" customWidth="1"/>
    <col min="26" max="26" width="9.140625" style="9" customWidth="1"/>
    <col min="27" max="27" width="9.140625" style="20" customWidth="1"/>
    <col min="28" max="28" width="13" style="20" customWidth="1"/>
    <col min="29" max="16384" width="9.140625" style="20"/>
  </cols>
  <sheetData>
    <row r="1" spans="1:21" x14ac:dyDescent="0.2">
      <c r="L1" s="438"/>
      <c r="M1" s="438"/>
      <c r="N1" s="438"/>
      <c r="O1" s="438"/>
    </row>
    <row r="2" spans="1:21" customFormat="1" ht="15.75" x14ac:dyDescent="0.2">
      <c r="A2" s="196"/>
      <c r="B2" s="196"/>
      <c r="C2" s="196"/>
      <c r="D2" s="196"/>
      <c r="E2" s="197"/>
      <c r="F2" s="197"/>
      <c r="G2" s="196"/>
      <c r="H2" s="196"/>
      <c r="I2" s="196"/>
      <c r="J2" s="196"/>
      <c r="K2" s="196"/>
      <c r="L2" s="206" t="s">
        <v>172</v>
      </c>
      <c r="M2" s="206"/>
      <c r="N2" s="206"/>
      <c r="O2" s="206"/>
      <c r="P2" s="198"/>
      <c r="Q2" s="198"/>
      <c r="R2" s="199"/>
      <c r="S2" s="199"/>
      <c r="T2" s="199"/>
      <c r="U2" s="199"/>
    </row>
    <row r="3" spans="1:21" customFormat="1" ht="15.75" x14ac:dyDescent="0.2">
      <c r="A3" s="196"/>
      <c r="B3" s="196"/>
      <c r="C3" s="196"/>
      <c r="D3" s="196"/>
      <c r="E3" s="197"/>
      <c r="F3" s="197"/>
      <c r="G3" s="196"/>
      <c r="H3" s="196"/>
      <c r="I3" s="196"/>
      <c r="J3" s="196"/>
      <c r="K3" s="196"/>
      <c r="L3" s="206" t="s">
        <v>173</v>
      </c>
      <c r="M3" s="206"/>
      <c r="N3" s="206"/>
      <c r="O3" s="206"/>
      <c r="P3" s="198"/>
      <c r="Q3" s="198"/>
      <c r="R3" s="199"/>
      <c r="S3" s="199"/>
      <c r="T3" s="199"/>
      <c r="U3" s="199"/>
    </row>
    <row r="4" spans="1:21" customFormat="1" ht="15.75" x14ac:dyDescent="0.2">
      <c r="A4" s="196"/>
      <c r="B4" s="196"/>
      <c r="C4" s="196"/>
      <c r="D4" s="196"/>
      <c r="E4" s="197"/>
      <c r="F4" s="197"/>
      <c r="G4" s="196"/>
      <c r="H4" s="196"/>
      <c r="I4" s="196"/>
      <c r="J4" s="196"/>
      <c r="K4" s="196"/>
      <c r="L4" s="206" t="s">
        <v>174</v>
      </c>
      <c r="M4" s="206"/>
      <c r="N4" s="206"/>
      <c r="O4" s="206"/>
      <c r="P4" s="198"/>
      <c r="Q4" s="198"/>
      <c r="R4" s="199"/>
      <c r="S4" s="199"/>
      <c r="T4" s="199"/>
      <c r="U4" s="199"/>
    </row>
    <row r="5" spans="1:21" customFormat="1" ht="15.75" x14ac:dyDescent="0.2">
      <c r="A5" s="196"/>
      <c r="B5" s="196"/>
      <c r="C5" s="196"/>
      <c r="D5" s="196"/>
      <c r="E5" s="197"/>
      <c r="F5" s="197"/>
      <c r="G5" s="196"/>
      <c r="H5" s="196"/>
      <c r="I5" s="196"/>
      <c r="J5" s="196"/>
      <c r="K5" s="196"/>
      <c r="L5" s="206" t="s">
        <v>175</v>
      </c>
      <c r="M5" s="206"/>
      <c r="N5" s="206"/>
      <c r="O5" s="206"/>
      <c r="P5" s="198"/>
      <c r="Q5" s="198"/>
      <c r="R5" s="199"/>
      <c r="S5" s="199"/>
      <c r="T5" s="199"/>
      <c r="U5" s="199"/>
    </row>
    <row r="6" spans="1:21" customFormat="1" ht="15.75" x14ac:dyDescent="0.2">
      <c r="A6" s="196"/>
      <c r="B6" s="196"/>
      <c r="C6" s="196"/>
      <c r="D6" s="196"/>
      <c r="E6" s="197"/>
      <c r="F6" s="197"/>
      <c r="G6" s="196"/>
      <c r="H6" s="196"/>
      <c r="I6" s="196"/>
      <c r="J6" s="196"/>
      <c r="K6" s="196"/>
      <c r="L6" s="206" t="s">
        <v>177</v>
      </c>
      <c r="M6" s="206"/>
      <c r="N6" s="206"/>
      <c r="O6" s="206"/>
      <c r="P6" s="198"/>
      <c r="Q6" s="198"/>
      <c r="R6" s="199"/>
      <c r="S6" s="199"/>
      <c r="T6" s="199"/>
      <c r="U6" s="199"/>
    </row>
    <row r="7" spans="1:21" x14ac:dyDescent="0.2">
      <c r="A7" s="194"/>
      <c r="B7" s="194"/>
      <c r="C7" s="194"/>
      <c r="D7" s="194"/>
      <c r="E7" s="194"/>
      <c r="F7" s="194"/>
      <c r="L7" s="242"/>
      <c r="M7" s="242"/>
      <c r="N7" s="242"/>
      <c r="O7" s="242"/>
    </row>
    <row r="8" spans="1:21" x14ac:dyDescent="0.2">
      <c r="A8" s="207"/>
      <c r="B8" s="207"/>
      <c r="C8" s="207"/>
      <c r="D8" s="207"/>
      <c r="E8" s="207"/>
      <c r="F8" s="207"/>
      <c r="G8" s="1"/>
      <c r="H8" s="1"/>
      <c r="I8" s="1"/>
      <c r="J8" s="1"/>
      <c r="K8" s="195"/>
      <c r="L8" s="195"/>
      <c r="M8" s="208" t="s">
        <v>55</v>
      </c>
      <c r="N8" s="208"/>
      <c r="O8" s="208"/>
    </row>
    <row r="9" spans="1:21" ht="15.75" x14ac:dyDescent="0.2">
      <c r="A9" s="272" t="s">
        <v>112</v>
      </c>
      <c r="B9" s="273"/>
      <c r="C9" s="273"/>
      <c r="D9" s="273"/>
      <c r="E9" s="273"/>
      <c r="F9" s="273"/>
      <c r="G9" s="273"/>
      <c r="H9" s="273"/>
      <c r="I9" s="273"/>
      <c r="J9" s="273"/>
      <c r="K9" s="273"/>
      <c r="L9" s="273"/>
      <c r="M9" s="273"/>
      <c r="N9" s="273"/>
      <c r="O9" s="274"/>
    </row>
    <row r="10" spans="1:21" ht="15.75" x14ac:dyDescent="0.2">
      <c r="A10" s="275" t="s">
        <v>0</v>
      </c>
      <c r="B10" s="276"/>
      <c r="C10" s="276"/>
      <c r="D10" s="276"/>
      <c r="E10" s="276"/>
      <c r="F10" s="276"/>
      <c r="G10" s="276"/>
      <c r="H10" s="276"/>
      <c r="I10" s="276"/>
      <c r="J10" s="276"/>
      <c r="K10" s="276"/>
      <c r="L10" s="276"/>
      <c r="M10" s="276"/>
      <c r="N10" s="276"/>
      <c r="O10" s="277"/>
    </row>
    <row r="11" spans="1:21" ht="15.75" x14ac:dyDescent="0.2">
      <c r="A11" s="351" t="s">
        <v>1</v>
      </c>
      <c r="B11" s="351" t="s">
        <v>2</v>
      </c>
      <c r="C11" s="351" t="s">
        <v>3</v>
      </c>
      <c r="D11" s="386" t="s">
        <v>4</v>
      </c>
      <c r="E11" s="352" t="s">
        <v>5</v>
      </c>
      <c r="F11" s="352" t="s">
        <v>6</v>
      </c>
      <c r="G11" s="387" t="s">
        <v>104</v>
      </c>
      <c r="H11" s="390" t="s">
        <v>58</v>
      </c>
      <c r="I11" s="390" t="s">
        <v>113</v>
      </c>
      <c r="J11" s="352" t="s">
        <v>53</v>
      </c>
      <c r="K11" s="352" t="s">
        <v>57</v>
      </c>
      <c r="L11" s="393" t="s">
        <v>7</v>
      </c>
      <c r="M11" s="394"/>
      <c r="N11" s="394"/>
      <c r="O11" s="395"/>
    </row>
    <row r="12" spans="1:21" ht="12.95" customHeight="1" x14ac:dyDescent="0.2">
      <c r="A12" s="351"/>
      <c r="B12" s="351"/>
      <c r="C12" s="351"/>
      <c r="D12" s="386"/>
      <c r="E12" s="352"/>
      <c r="F12" s="352"/>
      <c r="G12" s="388"/>
      <c r="H12" s="391"/>
      <c r="I12" s="391"/>
      <c r="J12" s="352"/>
      <c r="K12" s="352"/>
      <c r="L12" s="352" t="s">
        <v>9</v>
      </c>
      <c r="M12" s="349" t="s">
        <v>10</v>
      </c>
      <c r="N12" s="349"/>
      <c r="O12" s="349"/>
    </row>
    <row r="13" spans="1:21" ht="101.65" customHeight="1" x14ac:dyDescent="0.2">
      <c r="A13" s="351"/>
      <c r="B13" s="351"/>
      <c r="C13" s="351"/>
      <c r="D13" s="386"/>
      <c r="E13" s="352"/>
      <c r="F13" s="352"/>
      <c r="G13" s="389"/>
      <c r="H13" s="392"/>
      <c r="I13" s="392"/>
      <c r="J13" s="352"/>
      <c r="K13" s="352"/>
      <c r="L13" s="352"/>
      <c r="M13" s="27" t="s">
        <v>114</v>
      </c>
      <c r="N13" s="27" t="s">
        <v>115</v>
      </c>
      <c r="O13" s="27" t="s">
        <v>116</v>
      </c>
    </row>
    <row r="14" spans="1:21" ht="15.6" customHeight="1" x14ac:dyDescent="0.2">
      <c r="A14" s="350" t="s">
        <v>129</v>
      </c>
      <c r="B14" s="350"/>
      <c r="C14" s="350"/>
      <c r="D14" s="350"/>
      <c r="E14" s="350"/>
      <c r="F14" s="350"/>
      <c r="G14" s="350"/>
      <c r="H14" s="350"/>
      <c r="I14" s="350"/>
      <c r="J14" s="350"/>
      <c r="K14" s="350"/>
      <c r="L14" s="350"/>
      <c r="M14" s="350"/>
      <c r="N14" s="350"/>
      <c r="O14" s="350"/>
    </row>
    <row r="15" spans="1:21" ht="15.6" customHeight="1" x14ac:dyDescent="0.2">
      <c r="A15" s="385" t="s">
        <v>11</v>
      </c>
      <c r="B15" s="385"/>
      <c r="C15" s="385"/>
      <c r="D15" s="385"/>
      <c r="E15" s="385"/>
      <c r="F15" s="385"/>
      <c r="G15" s="385"/>
      <c r="H15" s="385"/>
      <c r="I15" s="385"/>
      <c r="J15" s="385"/>
      <c r="K15" s="385"/>
      <c r="L15" s="385"/>
      <c r="M15" s="385"/>
      <c r="N15" s="385"/>
      <c r="O15" s="385"/>
    </row>
    <row r="16" spans="1:21" ht="24" customHeight="1" x14ac:dyDescent="0.2">
      <c r="A16" s="26" t="s">
        <v>12</v>
      </c>
      <c r="B16" s="362" t="s">
        <v>101</v>
      </c>
      <c r="C16" s="362"/>
      <c r="D16" s="362"/>
      <c r="E16" s="362"/>
      <c r="F16" s="362"/>
      <c r="G16" s="362"/>
      <c r="H16" s="362"/>
      <c r="I16" s="362"/>
      <c r="J16" s="362"/>
      <c r="K16" s="362"/>
      <c r="L16" s="362"/>
      <c r="M16" s="362"/>
      <c r="N16" s="362"/>
      <c r="O16" s="362"/>
    </row>
    <row r="17" spans="1:25" ht="17.25" customHeight="1" x14ac:dyDescent="0.2">
      <c r="A17" s="28" t="s">
        <v>12</v>
      </c>
      <c r="B17" s="29" t="s">
        <v>13</v>
      </c>
      <c r="C17" s="283" t="s">
        <v>14</v>
      </c>
      <c r="D17" s="283"/>
      <c r="E17" s="283"/>
      <c r="F17" s="283"/>
      <c r="G17" s="283"/>
      <c r="H17" s="283"/>
      <c r="I17" s="283"/>
      <c r="J17" s="283"/>
      <c r="K17" s="283"/>
      <c r="L17" s="283"/>
      <c r="M17" s="283"/>
      <c r="N17" s="283"/>
      <c r="O17" s="283"/>
    </row>
    <row r="18" spans="1:25" ht="23.25" customHeight="1" x14ac:dyDescent="0.2">
      <c r="A18" s="210" t="s">
        <v>12</v>
      </c>
      <c r="B18" s="284" t="s">
        <v>13</v>
      </c>
      <c r="C18" s="372" t="s">
        <v>12</v>
      </c>
      <c r="D18" s="289" t="s">
        <v>117</v>
      </c>
      <c r="E18" s="363" t="s">
        <v>16</v>
      </c>
      <c r="F18" s="124" t="s">
        <v>15</v>
      </c>
      <c r="G18" s="30">
        <v>33.5</v>
      </c>
      <c r="H18" s="30">
        <v>33.5</v>
      </c>
      <c r="I18" s="31">
        <v>28.5</v>
      </c>
      <c r="J18" s="30">
        <v>33.5</v>
      </c>
      <c r="K18" s="30">
        <v>33.5</v>
      </c>
      <c r="L18" s="373" t="s">
        <v>54</v>
      </c>
      <c r="M18" s="382" t="s">
        <v>84</v>
      </c>
      <c r="N18" s="290">
        <v>5</v>
      </c>
      <c r="O18" s="290">
        <v>5</v>
      </c>
    </row>
    <row r="19" spans="1:25" ht="23.25" customHeight="1" x14ac:dyDescent="0.2">
      <c r="A19" s="211"/>
      <c r="B19" s="284"/>
      <c r="C19" s="372"/>
      <c r="D19" s="289"/>
      <c r="E19" s="363"/>
      <c r="F19" s="162" t="s">
        <v>152</v>
      </c>
      <c r="G19" s="30"/>
      <c r="H19" s="30">
        <v>6.6</v>
      </c>
      <c r="I19" s="31">
        <v>6.6</v>
      </c>
      <c r="J19" s="30"/>
      <c r="K19" s="30"/>
      <c r="L19" s="374"/>
      <c r="M19" s="383"/>
      <c r="N19" s="291"/>
      <c r="O19" s="291"/>
    </row>
    <row r="20" spans="1:25" ht="20.25" customHeight="1" x14ac:dyDescent="0.2">
      <c r="A20" s="211"/>
      <c r="B20" s="284"/>
      <c r="C20" s="372"/>
      <c r="D20" s="289"/>
      <c r="E20" s="363"/>
      <c r="F20" s="124" t="s">
        <v>23</v>
      </c>
      <c r="G20" s="30">
        <v>3</v>
      </c>
      <c r="H20" s="30">
        <v>3</v>
      </c>
      <c r="I20" s="31">
        <v>3</v>
      </c>
      <c r="J20" s="30">
        <v>3</v>
      </c>
      <c r="K20" s="30">
        <v>3</v>
      </c>
      <c r="L20" s="375"/>
      <c r="M20" s="384"/>
      <c r="N20" s="292"/>
      <c r="O20" s="292"/>
    </row>
    <row r="21" spans="1:25" ht="16.5" customHeight="1" x14ac:dyDescent="0.2">
      <c r="A21" s="212" t="s">
        <v>16</v>
      </c>
      <c r="B21" s="284"/>
      <c r="C21" s="372"/>
      <c r="D21" s="289"/>
      <c r="E21" s="363"/>
      <c r="F21" s="114" t="s">
        <v>8</v>
      </c>
      <c r="G21" s="32">
        <f>SUM(G18:G20)</f>
        <v>36.5</v>
      </c>
      <c r="H21" s="32">
        <f>SUM(H18:H20)</f>
        <v>43.1</v>
      </c>
      <c r="I21" s="32">
        <f>SUM(I18:I20)</f>
        <v>38.1</v>
      </c>
      <c r="J21" s="32">
        <f>SUM(J18:J20)</f>
        <v>36.5</v>
      </c>
      <c r="K21" s="32">
        <f>SUM(K18:K20)</f>
        <v>36.5</v>
      </c>
      <c r="L21" s="368"/>
      <c r="M21" s="368"/>
      <c r="N21" s="368"/>
      <c r="O21" s="368"/>
    </row>
    <row r="22" spans="1:25" ht="22.5" customHeight="1" x14ac:dyDescent="0.2">
      <c r="A22" s="210" t="s">
        <v>12</v>
      </c>
      <c r="B22" s="284" t="s">
        <v>13</v>
      </c>
      <c r="C22" s="372" t="s">
        <v>13</v>
      </c>
      <c r="D22" s="289" t="s">
        <v>118</v>
      </c>
      <c r="E22" s="224" t="s">
        <v>74</v>
      </c>
      <c r="F22" s="227" t="s">
        <v>15</v>
      </c>
      <c r="G22" s="239">
        <v>16.399999999999999</v>
      </c>
      <c r="H22" s="239">
        <v>16.399999999999999</v>
      </c>
      <c r="I22" s="299">
        <v>16.399999999999999</v>
      </c>
      <c r="J22" s="239">
        <v>18</v>
      </c>
      <c r="K22" s="239">
        <v>20</v>
      </c>
      <c r="L22" s="33" t="s">
        <v>17</v>
      </c>
      <c r="M22" s="34">
        <v>2</v>
      </c>
      <c r="N22" s="34">
        <v>2</v>
      </c>
      <c r="O22" s="34">
        <v>2</v>
      </c>
    </row>
    <row r="23" spans="1:25" ht="34.5" customHeight="1" x14ac:dyDescent="0.2">
      <c r="A23" s="211"/>
      <c r="B23" s="284"/>
      <c r="C23" s="372"/>
      <c r="D23" s="289"/>
      <c r="E23" s="225"/>
      <c r="F23" s="228"/>
      <c r="G23" s="240"/>
      <c r="H23" s="240"/>
      <c r="I23" s="364"/>
      <c r="J23" s="240"/>
      <c r="K23" s="240"/>
      <c r="L23" s="33" t="s">
        <v>18</v>
      </c>
      <c r="M23" s="34">
        <v>5</v>
      </c>
      <c r="N23" s="34">
        <v>5</v>
      </c>
      <c r="O23" s="34">
        <v>5</v>
      </c>
    </row>
    <row r="24" spans="1:25" ht="31.5" x14ac:dyDescent="0.2">
      <c r="A24" s="211"/>
      <c r="B24" s="284"/>
      <c r="C24" s="372"/>
      <c r="D24" s="289"/>
      <c r="E24" s="225"/>
      <c r="F24" s="228"/>
      <c r="G24" s="240"/>
      <c r="H24" s="240"/>
      <c r="I24" s="364"/>
      <c r="J24" s="240"/>
      <c r="K24" s="240"/>
      <c r="L24" s="33" t="s">
        <v>19</v>
      </c>
      <c r="M24" s="34">
        <v>500</v>
      </c>
      <c r="N24" s="34">
        <v>500</v>
      </c>
      <c r="O24" s="34">
        <v>500</v>
      </c>
    </row>
    <row r="25" spans="1:25" ht="17.25" customHeight="1" x14ac:dyDescent="0.2">
      <c r="A25" s="212"/>
      <c r="B25" s="284"/>
      <c r="C25" s="372"/>
      <c r="D25" s="289"/>
      <c r="E25" s="226"/>
      <c r="F25" s="114" t="s">
        <v>8</v>
      </c>
      <c r="G25" s="32">
        <f>G22</f>
        <v>16.399999999999999</v>
      </c>
      <c r="H25" s="32">
        <f>H22</f>
        <v>16.399999999999999</v>
      </c>
      <c r="I25" s="32">
        <f>I22</f>
        <v>16.399999999999999</v>
      </c>
      <c r="J25" s="32">
        <f>J22</f>
        <v>18</v>
      </c>
      <c r="K25" s="32">
        <f>K22</f>
        <v>20</v>
      </c>
      <c r="L25" s="368"/>
      <c r="M25" s="368"/>
      <c r="N25" s="368"/>
      <c r="O25" s="368"/>
    </row>
    <row r="26" spans="1:25" ht="15.75" x14ac:dyDescent="0.2">
      <c r="A26" s="28" t="s">
        <v>12</v>
      </c>
      <c r="B26" s="29" t="s">
        <v>13</v>
      </c>
      <c r="C26" s="219" t="s">
        <v>20</v>
      </c>
      <c r="D26" s="219"/>
      <c r="E26" s="219"/>
      <c r="F26" s="219"/>
      <c r="G26" s="36">
        <f>SUM(G21+G25)</f>
        <v>52.9</v>
      </c>
      <c r="H26" s="36">
        <f>SUM(H21+H25)</f>
        <v>59.5</v>
      </c>
      <c r="I26" s="36">
        <f>SUM(I21+I25)</f>
        <v>54.5</v>
      </c>
      <c r="J26" s="36">
        <f>SUM(J21+J25)</f>
        <v>54.5</v>
      </c>
      <c r="K26" s="36">
        <f>SUM(K21+K25)</f>
        <v>56.5</v>
      </c>
      <c r="L26" s="243"/>
      <c r="M26" s="243"/>
      <c r="N26" s="243"/>
      <c r="O26" s="243"/>
    </row>
    <row r="27" spans="1:25" ht="15.75" x14ac:dyDescent="0.2">
      <c r="A27" s="104" t="s">
        <v>12</v>
      </c>
      <c r="B27" s="106" t="s">
        <v>39</v>
      </c>
      <c r="C27" s="209" t="s">
        <v>100</v>
      </c>
      <c r="D27" s="209"/>
      <c r="E27" s="209"/>
      <c r="F27" s="209"/>
      <c r="G27" s="209"/>
      <c r="H27" s="209"/>
      <c r="I27" s="209"/>
      <c r="J27" s="209"/>
      <c r="K27" s="209"/>
      <c r="L27" s="209"/>
      <c r="M27" s="209"/>
      <c r="N27" s="209"/>
      <c r="O27" s="209"/>
    </row>
    <row r="28" spans="1:25" ht="15.75" x14ac:dyDescent="0.2">
      <c r="A28" s="210" t="s">
        <v>12</v>
      </c>
      <c r="B28" s="379" t="s">
        <v>39</v>
      </c>
      <c r="C28" s="376" t="s">
        <v>12</v>
      </c>
      <c r="D28" s="365" t="s">
        <v>119</v>
      </c>
      <c r="E28" s="224" t="s">
        <v>79</v>
      </c>
      <c r="F28" s="227" t="s">
        <v>15</v>
      </c>
      <c r="G28" s="221"/>
      <c r="H28" s="221">
        <v>44.6</v>
      </c>
      <c r="I28" s="396">
        <v>43.4</v>
      </c>
      <c r="J28" s="221">
        <v>45.9</v>
      </c>
      <c r="K28" s="369">
        <v>47.2</v>
      </c>
      <c r="L28" s="37" t="s">
        <v>80</v>
      </c>
      <c r="M28" s="107" t="s">
        <v>81</v>
      </c>
      <c r="N28" s="107" t="s">
        <v>81</v>
      </c>
      <c r="O28" s="107" t="s">
        <v>85</v>
      </c>
    </row>
    <row r="29" spans="1:25" ht="15.75" x14ac:dyDescent="0.2">
      <c r="A29" s="211"/>
      <c r="B29" s="380"/>
      <c r="C29" s="377"/>
      <c r="D29" s="366"/>
      <c r="E29" s="225"/>
      <c r="F29" s="228"/>
      <c r="G29" s="222"/>
      <c r="H29" s="222"/>
      <c r="I29" s="397"/>
      <c r="J29" s="222"/>
      <c r="K29" s="370"/>
      <c r="L29" s="38" t="s">
        <v>82</v>
      </c>
      <c r="M29" s="39" t="s">
        <v>52</v>
      </c>
      <c r="N29" s="39" t="s">
        <v>33</v>
      </c>
      <c r="O29" s="39" t="s">
        <v>50</v>
      </c>
    </row>
    <row r="30" spans="1:25" ht="49.5" customHeight="1" x14ac:dyDescent="0.2">
      <c r="A30" s="211"/>
      <c r="B30" s="380"/>
      <c r="C30" s="377"/>
      <c r="D30" s="366"/>
      <c r="E30" s="225"/>
      <c r="F30" s="228"/>
      <c r="G30" s="223"/>
      <c r="H30" s="223"/>
      <c r="I30" s="398"/>
      <c r="J30" s="223"/>
      <c r="K30" s="371"/>
      <c r="L30" s="38" t="s">
        <v>83</v>
      </c>
      <c r="M30" s="39" t="s">
        <v>84</v>
      </c>
      <c r="N30" s="39" t="s">
        <v>84</v>
      </c>
      <c r="O30" s="39" t="s">
        <v>84</v>
      </c>
    </row>
    <row r="31" spans="1:25" ht="15.75" x14ac:dyDescent="0.2">
      <c r="A31" s="212"/>
      <c r="B31" s="381"/>
      <c r="C31" s="378"/>
      <c r="D31" s="367"/>
      <c r="E31" s="226"/>
      <c r="F31" s="114" t="s">
        <v>8</v>
      </c>
      <c r="G31" s="32">
        <f>G28</f>
        <v>0</v>
      </c>
      <c r="H31" s="32">
        <f>H28</f>
        <v>44.6</v>
      </c>
      <c r="I31" s="32">
        <f>I28</f>
        <v>43.4</v>
      </c>
      <c r="J31" s="32">
        <f>J28</f>
        <v>45.9</v>
      </c>
      <c r="K31" s="32">
        <f>K28</f>
        <v>47.2</v>
      </c>
      <c r="L31" s="229"/>
      <c r="M31" s="230"/>
      <c r="N31" s="230"/>
      <c r="O31" s="231"/>
      <c r="S31" s="139"/>
      <c r="T31" s="139"/>
      <c r="U31" s="139"/>
      <c r="V31" s="139"/>
      <c r="W31" s="139"/>
      <c r="X31" s="139"/>
      <c r="Y31" s="139"/>
    </row>
    <row r="32" spans="1:25" ht="15.75" x14ac:dyDescent="0.2">
      <c r="A32" s="28" t="s">
        <v>12</v>
      </c>
      <c r="B32" s="101" t="s">
        <v>39</v>
      </c>
      <c r="C32" s="219" t="s">
        <v>20</v>
      </c>
      <c r="D32" s="219"/>
      <c r="E32" s="219"/>
      <c r="F32" s="219"/>
      <c r="G32" s="36">
        <f>SUM(G31+G118)</f>
        <v>0</v>
      </c>
      <c r="H32" s="36">
        <f>SUM(H31+H118)</f>
        <v>44.6</v>
      </c>
      <c r="I32" s="36">
        <f>SUM(I31+I118)</f>
        <v>43.4</v>
      </c>
      <c r="J32" s="36">
        <f>SUM(J31+J118)</f>
        <v>45.9</v>
      </c>
      <c r="K32" s="36">
        <f>SUM(K31+K118)</f>
        <v>47.2</v>
      </c>
      <c r="L32" s="243"/>
      <c r="M32" s="243"/>
      <c r="N32" s="243"/>
      <c r="O32" s="243"/>
    </row>
    <row r="33" spans="1:16" ht="15.75" x14ac:dyDescent="0.2">
      <c r="A33" s="28" t="s">
        <v>12</v>
      </c>
      <c r="B33" s="301" t="s">
        <v>21</v>
      </c>
      <c r="C33" s="301"/>
      <c r="D33" s="301"/>
      <c r="E33" s="301"/>
      <c r="F33" s="301"/>
      <c r="G33" s="44">
        <f>G26+G32</f>
        <v>52.9</v>
      </c>
      <c r="H33" s="44">
        <f>H26+H32</f>
        <v>104.1</v>
      </c>
      <c r="I33" s="44">
        <f>I26+I32</f>
        <v>97.9</v>
      </c>
      <c r="J33" s="44">
        <f>J26+J32</f>
        <v>100.4</v>
      </c>
      <c r="K33" s="44">
        <f>K26+K32</f>
        <v>103.7</v>
      </c>
      <c r="L33" s="446"/>
      <c r="M33" s="446"/>
      <c r="N33" s="446"/>
      <c r="O33" s="446"/>
    </row>
    <row r="34" spans="1:16" ht="21" customHeight="1" x14ac:dyDescent="0.2">
      <c r="A34" s="45" t="s">
        <v>13</v>
      </c>
      <c r="B34" s="362" t="s">
        <v>102</v>
      </c>
      <c r="C34" s="362"/>
      <c r="D34" s="362"/>
      <c r="E34" s="362"/>
      <c r="F34" s="362"/>
      <c r="G34" s="362"/>
      <c r="H34" s="362"/>
      <c r="I34" s="362"/>
      <c r="J34" s="362"/>
      <c r="K34" s="362"/>
      <c r="L34" s="362"/>
      <c r="M34" s="362"/>
      <c r="N34" s="362"/>
      <c r="O34" s="362"/>
    </row>
    <row r="35" spans="1:16" ht="15.75" x14ac:dyDescent="0.2">
      <c r="A35" s="28" t="s">
        <v>13</v>
      </c>
      <c r="B35" s="29" t="s">
        <v>12</v>
      </c>
      <c r="C35" s="209" t="s">
        <v>90</v>
      </c>
      <c r="D35" s="209"/>
      <c r="E35" s="209"/>
      <c r="F35" s="209"/>
      <c r="G35" s="209"/>
      <c r="H35" s="209"/>
      <c r="I35" s="209"/>
      <c r="J35" s="209"/>
      <c r="K35" s="209"/>
      <c r="L35" s="209"/>
      <c r="M35" s="209"/>
      <c r="N35" s="209"/>
      <c r="O35" s="209"/>
    </row>
    <row r="36" spans="1:16" ht="48" customHeight="1" x14ac:dyDescent="0.2">
      <c r="A36" s="213" t="s">
        <v>13</v>
      </c>
      <c r="B36" s="284" t="s">
        <v>12</v>
      </c>
      <c r="C36" s="269" t="s">
        <v>12</v>
      </c>
      <c r="D36" s="270" t="s">
        <v>153</v>
      </c>
      <c r="E36" s="410" t="s">
        <v>22</v>
      </c>
      <c r="F36" s="325" t="s">
        <v>15</v>
      </c>
      <c r="G36" s="239">
        <f>57.9</f>
        <v>57.9</v>
      </c>
      <c r="H36" s="239">
        <v>67</v>
      </c>
      <c r="I36" s="299">
        <v>67</v>
      </c>
      <c r="J36" s="239">
        <v>83.8</v>
      </c>
      <c r="K36" s="239">
        <v>83.8</v>
      </c>
      <c r="L36" s="46" t="s">
        <v>86</v>
      </c>
      <c r="M36" s="47">
        <v>2</v>
      </c>
      <c r="N36" s="47">
        <v>2</v>
      </c>
      <c r="O36" s="47">
        <v>2</v>
      </c>
    </row>
    <row r="37" spans="1:16" ht="66" customHeight="1" x14ac:dyDescent="0.2">
      <c r="A37" s="213"/>
      <c r="B37" s="284"/>
      <c r="C37" s="269"/>
      <c r="D37" s="270"/>
      <c r="E37" s="410"/>
      <c r="F37" s="406"/>
      <c r="G37" s="240"/>
      <c r="H37" s="240"/>
      <c r="I37" s="364"/>
      <c r="J37" s="240"/>
      <c r="K37" s="240"/>
      <c r="L37" s="108" t="s">
        <v>87</v>
      </c>
      <c r="M37" s="47">
        <v>2</v>
      </c>
      <c r="N37" s="47">
        <v>2</v>
      </c>
      <c r="O37" s="47">
        <v>2</v>
      </c>
    </row>
    <row r="38" spans="1:16" ht="54.75" customHeight="1" x14ac:dyDescent="0.2">
      <c r="A38" s="213"/>
      <c r="B38" s="284"/>
      <c r="C38" s="269"/>
      <c r="D38" s="270"/>
      <c r="E38" s="410"/>
      <c r="F38" s="326"/>
      <c r="G38" s="241"/>
      <c r="H38" s="241"/>
      <c r="I38" s="300"/>
      <c r="J38" s="241"/>
      <c r="K38" s="241"/>
      <c r="L38" s="302" t="s">
        <v>88</v>
      </c>
      <c r="M38" s="443">
        <v>5</v>
      </c>
      <c r="N38" s="443">
        <v>6</v>
      </c>
      <c r="O38" s="443">
        <v>6</v>
      </c>
    </row>
    <row r="39" spans="1:16" ht="54.75" customHeight="1" x14ac:dyDescent="0.2">
      <c r="A39" s="213"/>
      <c r="B39" s="284"/>
      <c r="C39" s="269"/>
      <c r="D39" s="270"/>
      <c r="E39" s="410"/>
      <c r="F39" s="120" t="s">
        <v>152</v>
      </c>
      <c r="G39" s="154"/>
      <c r="H39" s="154">
        <v>17.899999999999999</v>
      </c>
      <c r="I39" s="155">
        <v>17.899999999999999</v>
      </c>
      <c r="J39" s="154"/>
      <c r="K39" s="154"/>
      <c r="L39" s="304"/>
      <c r="M39" s="444"/>
      <c r="N39" s="444"/>
      <c r="O39" s="444"/>
    </row>
    <row r="40" spans="1:16" ht="54.75" customHeight="1" x14ac:dyDescent="0.2">
      <c r="A40" s="213"/>
      <c r="B40" s="284"/>
      <c r="C40" s="269"/>
      <c r="D40" s="270"/>
      <c r="E40" s="410"/>
      <c r="F40" s="120" t="s">
        <v>176</v>
      </c>
      <c r="G40" s="201"/>
      <c r="H40" s="201"/>
      <c r="I40" s="202">
        <v>5</v>
      </c>
      <c r="J40" s="201"/>
      <c r="K40" s="201"/>
      <c r="L40" s="203"/>
      <c r="M40" s="205"/>
      <c r="N40" s="205"/>
      <c r="O40" s="205"/>
    </row>
    <row r="41" spans="1:16" ht="35.25" customHeight="1" x14ac:dyDescent="0.2">
      <c r="A41" s="213"/>
      <c r="B41" s="284"/>
      <c r="C41" s="269"/>
      <c r="D41" s="270"/>
      <c r="E41" s="410"/>
      <c r="F41" s="116" t="s">
        <v>23</v>
      </c>
      <c r="G41" s="49"/>
      <c r="H41" s="41">
        <v>31.4</v>
      </c>
      <c r="I41" s="50"/>
      <c r="J41" s="41">
        <v>38.299999999999997</v>
      </c>
      <c r="K41" s="41">
        <v>45.2</v>
      </c>
      <c r="L41" s="51" t="s">
        <v>89</v>
      </c>
      <c r="M41" s="48">
        <v>8</v>
      </c>
      <c r="N41" s="48">
        <v>9</v>
      </c>
      <c r="O41" s="48">
        <v>9</v>
      </c>
    </row>
    <row r="42" spans="1:16" ht="20.25" customHeight="1" x14ac:dyDescent="0.2">
      <c r="A42" s="213"/>
      <c r="B42" s="284"/>
      <c r="C42" s="269"/>
      <c r="D42" s="270"/>
      <c r="E42" s="410"/>
      <c r="F42" s="42" t="s">
        <v>8</v>
      </c>
      <c r="G42" s="43">
        <f>SUM(G36:G41)</f>
        <v>57.9</v>
      </c>
      <c r="H42" s="43">
        <f>SUM(H36:H41)</f>
        <v>116.30000000000001</v>
      </c>
      <c r="I42" s="43">
        <f>SUM(I36:I41)</f>
        <v>89.9</v>
      </c>
      <c r="J42" s="43">
        <f>SUM(J36:J41)</f>
        <v>122.1</v>
      </c>
      <c r="K42" s="43">
        <f>SUM(K36:K41)</f>
        <v>129</v>
      </c>
      <c r="L42" s="445"/>
      <c r="M42" s="445"/>
      <c r="N42" s="445"/>
      <c r="O42" s="445"/>
    </row>
    <row r="43" spans="1:16" ht="15.75" x14ac:dyDescent="0.2">
      <c r="A43" s="28" t="s">
        <v>13</v>
      </c>
      <c r="B43" s="29" t="s">
        <v>12</v>
      </c>
      <c r="C43" s="219" t="s">
        <v>20</v>
      </c>
      <c r="D43" s="219"/>
      <c r="E43" s="219"/>
      <c r="F43" s="219"/>
      <c r="G43" s="36">
        <f>SUM(G42,)</f>
        <v>57.9</v>
      </c>
      <c r="H43" s="36">
        <f>SUM(H42,)</f>
        <v>116.30000000000001</v>
      </c>
      <c r="I43" s="36">
        <f>SUM(I42,)</f>
        <v>89.9</v>
      </c>
      <c r="J43" s="36">
        <f>SUM(J42,)</f>
        <v>122.1</v>
      </c>
      <c r="K43" s="36">
        <f>SUM(K42,)</f>
        <v>129</v>
      </c>
      <c r="L43" s="402"/>
      <c r="M43" s="402"/>
      <c r="N43" s="402"/>
      <c r="O43" s="402"/>
      <c r="P43" s="13"/>
    </row>
    <row r="44" spans="1:16" ht="15.75" x14ac:dyDescent="0.2">
      <c r="A44" s="28" t="s">
        <v>13</v>
      </c>
      <c r="B44" s="29" t="s">
        <v>13</v>
      </c>
      <c r="C44" s="209" t="s">
        <v>103</v>
      </c>
      <c r="D44" s="209"/>
      <c r="E44" s="209"/>
      <c r="F44" s="209"/>
      <c r="G44" s="209"/>
      <c r="H44" s="209"/>
      <c r="I44" s="209"/>
      <c r="J44" s="209"/>
      <c r="K44" s="209"/>
      <c r="L44" s="209"/>
      <c r="M44" s="209"/>
      <c r="N44" s="209"/>
      <c r="O44" s="209"/>
    </row>
    <row r="45" spans="1:16" ht="62.25" customHeight="1" x14ac:dyDescent="0.2">
      <c r="A45" s="210" t="s">
        <v>13</v>
      </c>
      <c r="B45" s="216" t="s">
        <v>13</v>
      </c>
      <c r="C45" s="412" t="s">
        <v>13</v>
      </c>
      <c r="D45" s="258" t="s">
        <v>91</v>
      </c>
      <c r="E45" s="410">
        <v>145398346</v>
      </c>
      <c r="F45" s="118" t="s">
        <v>15</v>
      </c>
      <c r="G45" s="113">
        <v>2.6</v>
      </c>
      <c r="H45" s="52"/>
      <c r="I45" s="110"/>
      <c r="J45" s="52"/>
      <c r="K45" s="52"/>
      <c r="L45" s="52"/>
      <c r="M45" s="52"/>
      <c r="N45" s="52"/>
      <c r="O45" s="52"/>
    </row>
    <row r="46" spans="1:16" ht="24" customHeight="1" x14ac:dyDescent="0.2">
      <c r="A46" s="212"/>
      <c r="B46" s="322"/>
      <c r="C46" s="413"/>
      <c r="D46" s="260"/>
      <c r="E46" s="410"/>
      <c r="F46" s="42" t="s">
        <v>8</v>
      </c>
      <c r="G46" s="43">
        <f>SUM(G45:G45)</f>
        <v>2.6</v>
      </c>
      <c r="H46" s="43">
        <f>SUM(H45:H45)</f>
        <v>0</v>
      </c>
      <c r="I46" s="43">
        <f>SUM(I45:I45)</f>
        <v>0</v>
      </c>
      <c r="J46" s="43">
        <f>SUM(J45:J45)</f>
        <v>0</v>
      </c>
      <c r="K46" s="43">
        <f>SUM(K45:K45)</f>
        <v>0</v>
      </c>
      <c r="L46" s="261"/>
      <c r="M46" s="261"/>
      <c r="N46" s="261"/>
      <c r="O46" s="261"/>
    </row>
    <row r="47" spans="1:16" ht="45.75" customHeight="1" x14ac:dyDescent="0.2">
      <c r="A47" s="210" t="s">
        <v>13</v>
      </c>
      <c r="B47" s="216" t="s">
        <v>13</v>
      </c>
      <c r="C47" s="214" t="s">
        <v>16</v>
      </c>
      <c r="D47" s="286" t="s">
        <v>99</v>
      </c>
      <c r="E47" s="220" t="s">
        <v>170</v>
      </c>
      <c r="F47" s="116" t="s">
        <v>15</v>
      </c>
      <c r="G47" s="53"/>
      <c r="H47" s="53">
        <v>7.4</v>
      </c>
      <c r="I47" s="54">
        <v>7.4</v>
      </c>
      <c r="J47" s="152">
        <v>4.4000000000000004</v>
      </c>
      <c r="K47" s="53"/>
      <c r="L47" s="253" t="s">
        <v>98</v>
      </c>
      <c r="M47" s="247">
        <v>118</v>
      </c>
      <c r="N47" s="247"/>
      <c r="O47" s="247"/>
      <c r="P47" s="13"/>
    </row>
    <row r="48" spans="1:16" ht="49.5" customHeight="1" x14ac:dyDescent="0.2">
      <c r="A48" s="211"/>
      <c r="B48" s="217"/>
      <c r="C48" s="214"/>
      <c r="D48" s="286"/>
      <c r="E48" s="220"/>
      <c r="F48" s="116" t="s">
        <v>26</v>
      </c>
      <c r="G48" s="41"/>
      <c r="H48" s="53">
        <v>61</v>
      </c>
      <c r="I48" s="31">
        <v>61</v>
      </c>
      <c r="J48" s="53">
        <v>289.60000000000002</v>
      </c>
      <c r="K48" s="53"/>
      <c r="L48" s="254"/>
      <c r="M48" s="248"/>
      <c r="N48" s="248"/>
      <c r="O48" s="248"/>
      <c r="P48" s="15"/>
    </row>
    <row r="49" spans="1:22" ht="23.25" customHeight="1" x14ac:dyDescent="0.2">
      <c r="A49" s="211"/>
      <c r="B49" s="217"/>
      <c r="C49" s="215"/>
      <c r="D49" s="286"/>
      <c r="E49" s="220"/>
      <c r="F49" s="42" t="s">
        <v>8</v>
      </c>
      <c r="G49" s="43">
        <f>SUM(G47:G48)</f>
        <v>0</v>
      </c>
      <c r="H49" s="43">
        <f>SUM(H47:H48)</f>
        <v>68.400000000000006</v>
      </c>
      <c r="I49" s="43">
        <f>SUM(I47:I48)</f>
        <v>68.400000000000006</v>
      </c>
      <c r="J49" s="43">
        <f>SUM(J47:J48)</f>
        <v>294</v>
      </c>
      <c r="K49" s="43">
        <f>SUM(K47:K48)</f>
        <v>0</v>
      </c>
      <c r="L49" s="261"/>
      <c r="M49" s="261"/>
      <c r="N49" s="261"/>
      <c r="O49" s="261"/>
      <c r="P49" s="15"/>
      <c r="R49" s="139"/>
      <c r="S49" s="139"/>
      <c r="T49" s="139"/>
      <c r="U49" s="139"/>
      <c r="V49" s="139"/>
    </row>
    <row r="50" spans="1:22" ht="30.75" customHeight="1" x14ac:dyDescent="0.25">
      <c r="A50" s="210" t="s">
        <v>13</v>
      </c>
      <c r="B50" s="216" t="s">
        <v>13</v>
      </c>
      <c r="C50" s="356" t="s">
        <v>39</v>
      </c>
      <c r="D50" s="233" t="s">
        <v>107</v>
      </c>
      <c r="E50" s="236" t="s">
        <v>170</v>
      </c>
      <c r="F50" s="116" t="s">
        <v>15</v>
      </c>
      <c r="G50" s="40"/>
      <c r="H50" s="150">
        <v>15.1</v>
      </c>
      <c r="I50" s="31">
        <v>33.299999999999997</v>
      </c>
      <c r="J50" s="152">
        <v>17.2</v>
      </c>
      <c r="K50" s="30">
        <v>1.3</v>
      </c>
      <c r="L50" s="258" t="s">
        <v>111</v>
      </c>
      <c r="M50" s="255"/>
      <c r="N50" s="249"/>
      <c r="O50" s="249">
        <v>1</v>
      </c>
      <c r="P50" s="138"/>
      <c r="R50" s="139"/>
      <c r="S50" s="427"/>
      <c r="T50" s="426"/>
      <c r="U50" s="428"/>
      <c r="V50" s="428"/>
    </row>
    <row r="51" spans="1:22" ht="30.75" customHeight="1" x14ac:dyDescent="0.25">
      <c r="A51" s="211"/>
      <c r="B51" s="217"/>
      <c r="C51" s="357"/>
      <c r="D51" s="234"/>
      <c r="E51" s="237"/>
      <c r="F51" s="146" t="s">
        <v>148</v>
      </c>
      <c r="G51" s="56"/>
      <c r="H51" s="151"/>
      <c r="I51" s="158">
        <v>21</v>
      </c>
      <c r="J51" s="153"/>
      <c r="K51" s="144"/>
      <c r="L51" s="259"/>
      <c r="M51" s="256"/>
      <c r="N51" s="250"/>
      <c r="O51" s="250"/>
      <c r="P51" s="138"/>
      <c r="R51" s="139"/>
      <c r="S51" s="427"/>
      <c r="T51" s="426"/>
      <c r="U51" s="428"/>
      <c r="V51" s="428"/>
    </row>
    <row r="52" spans="1:22" ht="36.75" customHeight="1" x14ac:dyDescent="0.2">
      <c r="A52" s="211"/>
      <c r="B52" s="217"/>
      <c r="C52" s="357"/>
      <c r="D52" s="234"/>
      <c r="E52" s="237"/>
      <c r="F52" s="123" t="s">
        <v>26</v>
      </c>
      <c r="G52" s="56"/>
      <c r="H52" s="151">
        <v>85.6</v>
      </c>
      <c r="I52" s="57"/>
      <c r="J52" s="153">
        <v>97.8</v>
      </c>
      <c r="K52" s="153">
        <v>7.1</v>
      </c>
      <c r="L52" s="260"/>
      <c r="M52" s="257"/>
      <c r="N52" s="251"/>
      <c r="O52" s="251"/>
      <c r="P52" s="15"/>
      <c r="R52" s="139"/>
      <c r="S52" s="427"/>
      <c r="T52" s="426"/>
      <c r="U52" s="428"/>
      <c r="V52" s="428"/>
    </row>
    <row r="53" spans="1:22" ht="21" customHeight="1" x14ac:dyDescent="0.2">
      <c r="A53" s="211"/>
      <c r="B53" s="217"/>
      <c r="C53" s="358"/>
      <c r="D53" s="235"/>
      <c r="E53" s="238"/>
      <c r="F53" s="42" t="s">
        <v>8</v>
      </c>
      <c r="G53" s="43">
        <f>SUM(G50:G52)</f>
        <v>0</v>
      </c>
      <c r="H53" s="43">
        <f t="shared" ref="H53:K53" si="0">SUM(H50:H52)</f>
        <v>100.69999999999999</v>
      </c>
      <c r="I53" s="43">
        <f t="shared" si="0"/>
        <v>54.3</v>
      </c>
      <c r="J53" s="43">
        <f t="shared" si="0"/>
        <v>115</v>
      </c>
      <c r="K53" s="43">
        <f t="shared" si="0"/>
        <v>8.4</v>
      </c>
      <c r="L53" s="261"/>
      <c r="M53" s="261"/>
      <c r="N53" s="261"/>
      <c r="O53" s="261"/>
      <c r="P53" s="15"/>
      <c r="R53" s="139"/>
      <c r="S53" s="427"/>
      <c r="T53" s="427"/>
      <c r="U53" s="427"/>
      <c r="V53" s="427"/>
    </row>
    <row r="54" spans="1:22" ht="15.75" x14ac:dyDescent="0.2">
      <c r="A54" s="105" t="s">
        <v>13</v>
      </c>
      <c r="B54" s="103" t="s">
        <v>13</v>
      </c>
      <c r="C54" s="218" t="s">
        <v>20</v>
      </c>
      <c r="D54" s="219"/>
      <c r="E54" s="219"/>
      <c r="F54" s="219"/>
      <c r="G54" s="36">
        <f>SUM(G49+G46+G53)</f>
        <v>2.6</v>
      </c>
      <c r="H54" s="36">
        <f t="shared" ref="H54:K54" si="1">SUM(H49+H46+H53)</f>
        <v>169.1</v>
      </c>
      <c r="I54" s="36">
        <f t="shared" si="1"/>
        <v>122.7</v>
      </c>
      <c r="J54" s="36">
        <f t="shared" si="1"/>
        <v>409</v>
      </c>
      <c r="K54" s="36">
        <f t="shared" si="1"/>
        <v>8.4</v>
      </c>
      <c r="L54" s="402"/>
      <c r="M54" s="402"/>
      <c r="N54" s="402"/>
      <c r="O54" s="402"/>
    </row>
    <row r="55" spans="1:22" ht="15.75" x14ac:dyDescent="0.2">
      <c r="A55" s="28" t="s">
        <v>13</v>
      </c>
      <c r="B55" s="301" t="s">
        <v>21</v>
      </c>
      <c r="C55" s="301" t="e">
        <f>SUM(C43+"#REF!#REF!")</f>
        <v>#VALUE!</v>
      </c>
      <c r="D55" s="301" t="e">
        <f>SUM(D43+"#REF!#REF!")</f>
        <v>#VALUE!</v>
      </c>
      <c r="E55" s="301" t="e">
        <f>SUM(E43+"#REF!#REF!")</f>
        <v>#VALUE!</v>
      </c>
      <c r="F55" s="301" t="e">
        <f>SUM(F43+"#REF!#REF!")</f>
        <v>#VALUE!</v>
      </c>
      <c r="G55" s="44">
        <f>SUM(G54+G43)</f>
        <v>60.5</v>
      </c>
      <c r="H55" s="44">
        <f>SUM(H54+H43)</f>
        <v>285.39999999999998</v>
      </c>
      <c r="I55" s="44">
        <f>SUM(I54+I43)</f>
        <v>212.60000000000002</v>
      </c>
      <c r="J55" s="44">
        <f>SUM(J54+J43)</f>
        <v>531.1</v>
      </c>
      <c r="K55" s="44">
        <f>SUM(K54+K43)</f>
        <v>137.4</v>
      </c>
      <c r="L55" s="232"/>
      <c r="M55" s="232"/>
      <c r="N55" s="232"/>
      <c r="O55" s="232"/>
    </row>
    <row r="56" spans="1:22" ht="22.5" customHeight="1" x14ac:dyDescent="0.2">
      <c r="A56" s="28" t="s">
        <v>16</v>
      </c>
      <c r="B56" s="404" t="s">
        <v>24</v>
      </c>
      <c r="C56" s="404"/>
      <c r="D56" s="404"/>
      <c r="E56" s="404"/>
      <c r="F56" s="404"/>
      <c r="G56" s="404"/>
      <c r="H56" s="404"/>
      <c r="I56" s="404"/>
      <c r="J56" s="404"/>
      <c r="K56" s="404"/>
      <c r="L56" s="404"/>
      <c r="M56" s="404"/>
      <c r="N56" s="404"/>
      <c r="O56" s="404"/>
    </row>
    <row r="57" spans="1:22" ht="27" customHeight="1" x14ac:dyDescent="0.2">
      <c r="A57" s="28" t="s">
        <v>16</v>
      </c>
      <c r="B57" s="29" t="s">
        <v>12</v>
      </c>
      <c r="C57" s="209" t="s">
        <v>25</v>
      </c>
      <c r="D57" s="209"/>
      <c r="E57" s="209"/>
      <c r="F57" s="209"/>
      <c r="G57" s="209"/>
      <c r="H57" s="209"/>
      <c r="I57" s="209"/>
      <c r="J57" s="209"/>
      <c r="K57" s="209"/>
      <c r="L57" s="209"/>
      <c r="M57" s="209"/>
      <c r="N57" s="209"/>
      <c r="O57" s="209"/>
    </row>
    <row r="58" spans="1:22" ht="35.25" customHeight="1" x14ac:dyDescent="0.2">
      <c r="A58" s="213" t="s">
        <v>16</v>
      </c>
      <c r="B58" s="284" t="s">
        <v>12</v>
      </c>
      <c r="C58" s="214" t="s">
        <v>12</v>
      </c>
      <c r="D58" s="270" t="s">
        <v>108</v>
      </c>
      <c r="E58" s="271" t="s">
        <v>154</v>
      </c>
      <c r="F58" s="116" t="s">
        <v>15</v>
      </c>
      <c r="G58" s="58">
        <v>100</v>
      </c>
      <c r="H58" s="59">
        <v>150</v>
      </c>
      <c r="I58" s="179">
        <v>109.1</v>
      </c>
      <c r="J58" s="63">
        <v>50</v>
      </c>
      <c r="K58" s="63">
        <v>50</v>
      </c>
      <c r="L58" s="60" t="s">
        <v>109</v>
      </c>
      <c r="M58" s="55">
        <v>20</v>
      </c>
      <c r="N58" s="55">
        <v>5</v>
      </c>
      <c r="O58" s="55">
        <v>4</v>
      </c>
    </row>
    <row r="59" spans="1:22" ht="15.75" x14ac:dyDescent="0.2">
      <c r="A59" s="213"/>
      <c r="B59" s="284"/>
      <c r="C59" s="214"/>
      <c r="D59" s="270"/>
      <c r="E59" s="271"/>
      <c r="F59" s="42" t="s">
        <v>8</v>
      </c>
      <c r="G59" s="43">
        <f>SUM(G58:G58)</f>
        <v>100</v>
      </c>
      <c r="H59" s="43">
        <f>SUM(H58:H58)</f>
        <v>150</v>
      </c>
      <c r="I59" s="43">
        <f>SUM(I58:I58)</f>
        <v>109.1</v>
      </c>
      <c r="J59" s="43">
        <f>SUM(J58:J58)</f>
        <v>50</v>
      </c>
      <c r="K59" s="43">
        <f>SUM(K58:K58)</f>
        <v>50</v>
      </c>
      <c r="L59" s="261"/>
      <c r="M59" s="261"/>
      <c r="N59" s="261"/>
      <c r="O59" s="261"/>
    </row>
    <row r="60" spans="1:22" ht="15.75" x14ac:dyDescent="0.2">
      <c r="A60" s="28" t="s">
        <v>16</v>
      </c>
      <c r="B60" s="29" t="s">
        <v>12</v>
      </c>
      <c r="C60" s="219" t="s">
        <v>20</v>
      </c>
      <c r="D60" s="219" t="e">
        <f>SUM("#REF!#REF!")</f>
        <v>#VALUE!</v>
      </c>
      <c r="E60" s="219" t="e">
        <f>SUM("#REF!#REF!")</f>
        <v>#VALUE!</v>
      </c>
      <c r="F60" s="219" t="e">
        <f>SUM("#REF!#REF!")</f>
        <v>#VALUE!</v>
      </c>
      <c r="G60" s="36">
        <f>G59</f>
        <v>100</v>
      </c>
      <c r="H60" s="36">
        <f>H59</f>
        <v>150</v>
      </c>
      <c r="I60" s="36">
        <f>I59</f>
        <v>109.1</v>
      </c>
      <c r="J60" s="36">
        <f>J59</f>
        <v>50</v>
      </c>
      <c r="K60" s="36">
        <f>K59</f>
        <v>50</v>
      </c>
      <c r="L60" s="243"/>
      <c r="M60" s="243"/>
      <c r="N60" s="243"/>
      <c r="O60" s="243"/>
      <c r="T60" s="139"/>
      <c r="U60" s="139"/>
      <c r="V60" s="139"/>
    </row>
    <row r="61" spans="1:22" ht="15.75" x14ac:dyDescent="0.2">
      <c r="A61" s="28" t="s">
        <v>16</v>
      </c>
      <c r="B61" s="29" t="s">
        <v>13</v>
      </c>
      <c r="C61" s="209" t="s">
        <v>27</v>
      </c>
      <c r="D61" s="209"/>
      <c r="E61" s="209"/>
      <c r="F61" s="209"/>
      <c r="G61" s="209"/>
      <c r="H61" s="209"/>
      <c r="I61" s="209"/>
      <c r="J61" s="209"/>
      <c r="K61" s="209"/>
      <c r="L61" s="209"/>
      <c r="M61" s="209"/>
      <c r="N61" s="209"/>
      <c r="O61" s="209"/>
      <c r="T61" s="139"/>
      <c r="U61" s="139"/>
      <c r="V61" s="139"/>
    </row>
    <row r="62" spans="1:22" ht="32.25" customHeight="1" x14ac:dyDescent="0.25">
      <c r="A62" s="213" t="s">
        <v>16</v>
      </c>
      <c r="B62" s="284" t="s">
        <v>13</v>
      </c>
      <c r="C62" s="285" t="s">
        <v>12</v>
      </c>
      <c r="D62" s="286" t="s">
        <v>28</v>
      </c>
      <c r="E62" s="411" t="s">
        <v>76</v>
      </c>
      <c r="F62" s="117" t="s">
        <v>148</v>
      </c>
      <c r="G62" s="61">
        <v>72.400000000000006</v>
      </c>
      <c r="H62" s="180"/>
      <c r="I62" s="183"/>
      <c r="J62" s="184"/>
      <c r="K62" s="184"/>
      <c r="L62" s="280"/>
      <c r="M62" s="440"/>
      <c r="N62" s="423"/>
      <c r="O62" s="429"/>
      <c r="P62" s="138"/>
      <c r="T62" s="439"/>
      <c r="U62" s="439"/>
      <c r="V62" s="139"/>
    </row>
    <row r="63" spans="1:22" ht="19.5" customHeight="1" x14ac:dyDescent="0.2">
      <c r="A63" s="213"/>
      <c r="B63" s="284"/>
      <c r="C63" s="285"/>
      <c r="D63" s="286"/>
      <c r="E63" s="411"/>
      <c r="F63" s="117" t="s">
        <v>15</v>
      </c>
      <c r="G63" s="61"/>
      <c r="H63" s="157"/>
      <c r="I63" s="62"/>
      <c r="J63" s="184"/>
      <c r="K63" s="184"/>
      <c r="L63" s="281"/>
      <c r="M63" s="441"/>
      <c r="N63" s="424"/>
      <c r="O63" s="430"/>
      <c r="T63" s="439"/>
      <c r="U63" s="439"/>
      <c r="V63" s="139"/>
    </row>
    <row r="64" spans="1:22" ht="27" customHeight="1" x14ac:dyDescent="0.2">
      <c r="A64" s="213"/>
      <c r="B64" s="284"/>
      <c r="C64" s="285"/>
      <c r="D64" s="286"/>
      <c r="E64" s="411"/>
      <c r="F64" s="122" t="s">
        <v>29</v>
      </c>
      <c r="G64" s="49"/>
      <c r="H64" s="64"/>
      <c r="I64" s="50"/>
      <c r="J64" s="185"/>
      <c r="K64" s="185"/>
      <c r="L64" s="282"/>
      <c r="M64" s="442"/>
      <c r="N64" s="425"/>
      <c r="O64" s="431"/>
      <c r="T64" s="439"/>
      <c r="U64" s="439"/>
      <c r="V64" s="139"/>
    </row>
    <row r="65" spans="1:22" ht="39.75" customHeight="1" x14ac:dyDescent="0.2">
      <c r="A65" s="213"/>
      <c r="B65" s="284"/>
      <c r="C65" s="285"/>
      <c r="D65" s="286"/>
      <c r="E65" s="411"/>
      <c r="F65" s="122" t="s">
        <v>26</v>
      </c>
      <c r="G65" s="49"/>
      <c r="H65" s="63"/>
      <c r="I65" s="50"/>
      <c r="J65" s="185"/>
      <c r="K65" s="185"/>
      <c r="L65" s="186"/>
      <c r="M65" s="187"/>
      <c r="N65" s="188"/>
      <c r="O65" s="102"/>
      <c r="T65" s="139"/>
      <c r="U65" s="140"/>
      <c r="V65" s="139"/>
    </row>
    <row r="66" spans="1:22" ht="25.5" customHeight="1" x14ac:dyDescent="0.2">
      <c r="A66" s="213"/>
      <c r="B66" s="284"/>
      <c r="C66" s="285"/>
      <c r="D66" s="286"/>
      <c r="E66" s="411"/>
      <c r="F66" s="42" t="s">
        <v>8</v>
      </c>
      <c r="G66" s="43">
        <f>SUM(G62:G65)</f>
        <v>72.400000000000006</v>
      </c>
      <c r="H66" s="43">
        <f>SUM(H62:H65)</f>
        <v>0</v>
      </c>
      <c r="I66" s="43">
        <f>SUM(I62:I65)</f>
        <v>0</v>
      </c>
      <c r="J66" s="43">
        <f>SUM(J62:J65)</f>
        <v>0</v>
      </c>
      <c r="K66" s="43">
        <f>SUM(K62:K65)</f>
        <v>0</v>
      </c>
      <c r="L66" s="252"/>
      <c r="M66" s="252"/>
      <c r="N66" s="252"/>
      <c r="O66" s="252"/>
      <c r="T66" s="139"/>
      <c r="U66" s="139"/>
      <c r="V66" s="139"/>
    </row>
    <row r="67" spans="1:22" ht="21" customHeight="1" x14ac:dyDescent="0.2">
      <c r="A67" s="213" t="s">
        <v>16</v>
      </c>
      <c r="B67" s="284" t="s">
        <v>13</v>
      </c>
      <c r="C67" s="269" t="s">
        <v>13</v>
      </c>
      <c r="D67" s="286" t="s">
        <v>30</v>
      </c>
      <c r="E67" s="288" t="s">
        <v>77</v>
      </c>
      <c r="F67" s="116" t="s">
        <v>15</v>
      </c>
      <c r="G67" s="49">
        <v>400</v>
      </c>
      <c r="H67" s="41"/>
      <c r="I67" s="50"/>
      <c r="J67" s="189"/>
      <c r="K67" s="190"/>
      <c r="L67" s="345" t="s">
        <v>168</v>
      </c>
      <c r="M67" s="436">
        <v>1</v>
      </c>
      <c r="N67" s="437"/>
      <c r="O67" s="436"/>
    </row>
    <row r="68" spans="1:22" ht="24" customHeight="1" x14ac:dyDescent="0.2">
      <c r="A68" s="213"/>
      <c r="B68" s="284"/>
      <c r="C68" s="269"/>
      <c r="D68" s="286"/>
      <c r="E68" s="288"/>
      <c r="F68" s="117" t="s">
        <v>152</v>
      </c>
      <c r="G68" s="49"/>
      <c r="H68" s="41">
        <v>3.7</v>
      </c>
      <c r="I68" s="50">
        <v>3.7</v>
      </c>
      <c r="J68" s="41"/>
      <c r="K68" s="65"/>
      <c r="L68" s="345"/>
      <c r="M68" s="436"/>
      <c r="N68" s="437"/>
      <c r="O68" s="436"/>
      <c r="P68" s="191"/>
    </row>
    <row r="69" spans="1:22" ht="17.25" customHeight="1" x14ac:dyDescent="0.2">
      <c r="A69" s="213"/>
      <c r="B69" s="284"/>
      <c r="C69" s="269"/>
      <c r="D69" s="286"/>
      <c r="E69" s="288"/>
      <c r="F69" s="116" t="s">
        <v>26</v>
      </c>
      <c r="G69" s="66"/>
      <c r="H69" s="41"/>
      <c r="I69" s="31"/>
      <c r="J69" s="41"/>
      <c r="K69" s="65"/>
      <c r="L69" s="345"/>
      <c r="M69" s="436"/>
      <c r="N69" s="437"/>
      <c r="O69" s="436"/>
    </row>
    <row r="70" spans="1:22" ht="18.75" customHeight="1" x14ac:dyDescent="0.2">
      <c r="A70" s="213"/>
      <c r="B70" s="284"/>
      <c r="C70" s="269"/>
      <c r="D70" s="286"/>
      <c r="E70" s="288"/>
      <c r="F70" s="42" t="s">
        <v>8</v>
      </c>
      <c r="G70" s="43">
        <f>SUM(G67:G69)</f>
        <v>400</v>
      </c>
      <c r="H70" s="43">
        <f>SUM(H67:H69)</f>
        <v>3.7</v>
      </c>
      <c r="I70" s="43">
        <f>SUM(I67:I69)</f>
        <v>3.7</v>
      </c>
      <c r="J70" s="43">
        <f>SUM(J67:J69)</f>
        <v>0</v>
      </c>
      <c r="K70" s="43">
        <f>SUM(K67:K69)</f>
        <v>0</v>
      </c>
      <c r="L70" s="435"/>
      <c r="M70" s="435"/>
      <c r="N70" s="435"/>
      <c r="O70" s="435"/>
    </row>
    <row r="71" spans="1:22" ht="32.25" customHeight="1" x14ac:dyDescent="0.2">
      <c r="A71" s="213" t="s">
        <v>16</v>
      </c>
      <c r="B71" s="284" t="s">
        <v>13</v>
      </c>
      <c r="C71" s="269" t="s">
        <v>31</v>
      </c>
      <c r="D71" s="270" t="s">
        <v>145</v>
      </c>
      <c r="E71" s="271" t="s">
        <v>16</v>
      </c>
      <c r="F71" s="117" t="s">
        <v>15</v>
      </c>
      <c r="G71" s="78">
        <v>8.8000000000000007</v>
      </c>
      <c r="H71" s="78"/>
      <c r="I71" s="79"/>
      <c r="J71" s="78"/>
      <c r="K71" s="78"/>
      <c r="L71" s="111" t="s">
        <v>146</v>
      </c>
      <c r="M71" s="112"/>
      <c r="N71" s="112"/>
      <c r="O71" s="112"/>
      <c r="P71" s="14"/>
    </row>
    <row r="72" spans="1:22" ht="15.75" x14ac:dyDescent="0.25">
      <c r="A72" s="213"/>
      <c r="B72" s="284"/>
      <c r="C72" s="269"/>
      <c r="D72" s="270"/>
      <c r="E72" s="271"/>
      <c r="F72" s="77" t="s">
        <v>32</v>
      </c>
      <c r="G72" s="43">
        <f>SUM(G71)</f>
        <v>8.8000000000000007</v>
      </c>
      <c r="H72" s="43">
        <f>SUM(H71)</f>
        <v>0</v>
      </c>
      <c r="I72" s="43">
        <f>SUM(I71)</f>
        <v>0</v>
      </c>
      <c r="J72" s="43">
        <f>SUM(J71)</f>
        <v>0</v>
      </c>
      <c r="K72" s="43">
        <f>SUM(K71)</f>
        <v>0</v>
      </c>
      <c r="L72" s="244"/>
      <c r="M72" s="245"/>
      <c r="N72" s="245"/>
      <c r="O72" s="246"/>
    </row>
    <row r="73" spans="1:22" ht="69" customHeight="1" x14ac:dyDescent="0.2">
      <c r="A73" s="403" t="s">
        <v>16</v>
      </c>
      <c r="B73" s="401" t="s">
        <v>13</v>
      </c>
      <c r="C73" s="278" t="s">
        <v>52</v>
      </c>
      <c r="D73" s="345" t="s">
        <v>156</v>
      </c>
      <c r="E73" s="329" t="s">
        <v>75</v>
      </c>
      <c r="F73" s="121" t="s">
        <v>15</v>
      </c>
      <c r="G73" s="67">
        <v>2.9</v>
      </c>
      <c r="H73" s="68"/>
      <c r="I73" s="69"/>
      <c r="J73" s="68"/>
      <c r="K73" s="70"/>
      <c r="L73" s="71" t="s">
        <v>59</v>
      </c>
      <c r="M73" s="72">
        <v>4</v>
      </c>
      <c r="N73" s="72">
        <v>2</v>
      </c>
      <c r="O73" s="72">
        <v>1</v>
      </c>
      <c r="P73" s="13"/>
    </row>
    <row r="74" spans="1:22" ht="37.5" customHeight="1" x14ac:dyDescent="0.2">
      <c r="A74" s="403"/>
      <c r="B74" s="401"/>
      <c r="C74" s="278"/>
      <c r="D74" s="345"/>
      <c r="E74" s="329"/>
      <c r="F74" s="330" t="s">
        <v>15</v>
      </c>
      <c r="G74" s="333">
        <v>227.1</v>
      </c>
      <c r="H74" s="336">
        <f>838+60</f>
        <v>898</v>
      </c>
      <c r="I74" s="339">
        <v>186.9</v>
      </c>
      <c r="J74" s="342">
        <v>1093</v>
      </c>
      <c r="K74" s="342">
        <v>150</v>
      </c>
      <c r="L74" s="71" t="s">
        <v>71</v>
      </c>
      <c r="M74" s="72">
        <v>1</v>
      </c>
      <c r="N74" s="72"/>
      <c r="O74" s="72"/>
      <c r="Q74" s="141"/>
    </row>
    <row r="75" spans="1:22" ht="31.5" x14ac:dyDescent="0.2">
      <c r="A75" s="403"/>
      <c r="B75" s="401"/>
      <c r="C75" s="278"/>
      <c r="D75" s="345"/>
      <c r="E75" s="329"/>
      <c r="F75" s="331"/>
      <c r="G75" s="334"/>
      <c r="H75" s="337"/>
      <c r="I75" s="340"/>
      <c r="J75" s="343"/>
      <c r="K75" s="343"/>
      <c r="L75" s="71" t="s">
        <v>73</v>
      </c>
      <c r="M75" s="72">
        <v>1</v>
      </c>
      <c r="N75" s="72">
        <v>1</v>
      </c>
      <c r="O75" s="72"/>
    </row>
    <row r="76" spans="1:22" ht="51" customHeight="1" x14ac:dyDescent="0.2">
      <c r="A76" s="403"/>
      <c r="B76" s="401"/>
      <c r="C76" s="278"/>
      <c r="D76" s="345"/>
      <c r="E76" s="329"/>
      <c r="F76" s="332"/>
      <c r="G76" s="335"/>
      <c r="H76" s="338"/>
      <c r="I76" s="341"/>
      <c r="J76" s="344"/>
      <c r="K76" s="344"/>
      <c r="L76" s="71" t="s">
        <v>167</v>
      </c>
      <c r="M76" s="72">
        <v>3</v>
      </c>
      <c r="N76" s="72"/>
      <c r="O76" s="72"/>
    </row>
    <row r="77" spans="1:22" ht="37.5" customHeight="1" x14ac:dyDescent="0.2">
      <c r="A77" s="403"/>
      <c r="B77" s="401"/>
      <c r="C77" s="278"/>
      <c r="D77" s="345"/>
      <c r="E77" s="329"/>
      <c r="F77" s="160" t="s">
        <v>152</v>
      </c>
      <c r="G77" s="67"/>
      <c r="H77" s="145">
        <v>20</v>
      </c>
      <c r="I77" s="69">
        <v>20</v>
      </c>
      <c r="J77" s="70"/>
      <c r="K77" s="70"/>
      <c r="L77" s="71" t="s">
        <v>166</v>
      </c>
      <c r="M77" s="72">
        <v>1</v>
      </c>
      <c r="N77" s="72"/>
      <c r="O77" s="72"/>
      <c r="Q77" s="178"/>
    </row>
    <row r="78" spans="1:22" ht="31.5" x14ac:dyDescent="0.2">
      <c r="A78" s="403"/>
      <c r="B78" s="401"/>
      <c r="C78" s="278"/>
      <c r="D78" s="345"/>
      <c r="E78" s="329"/>
      <c r="F78" s="160" t="s">
        <v>152</v>
      </c>
      <c r="G78" s="67"/>
      <c r="H78" s="70">
        <v>10.9</v>
      </c>
      <c r="I78" s="69">
        <v>10.9</v>
      </c>
      <c r="J78" s="70"/>
      <c r="K78" s="70"/>
      <c r="L78" s="71" t="s">
        <v>72</v>
      </c>
      <c r="M78" s="72">
        <v>1</v>
      </c>
      <c r="N78" s="72"/>
      <c r="O78" s="72"/>
    </row>
    <row r="79" spans="1:22" ht="47.25" x14ac:dyDescent="0.2">
      <c r="A79" s="403"/>
      <c r="B79" s="401"/>
      <c r="C79" s="278"/>
      <c r="D79" s="345"/>
      <c r="E79" s="329"/>
      <c r="F79" s="160" t="s">
        <v>152</v>
      </c>
      <c r="G79" s="67"/>
      <c r="H79" s="159">
        <v>155</v>
      </c>
      <c r="I79" s="69">
        <v>109.2</v>
      </c>
      <c r="J79" s="73"/>
      <c r="K79" s="74"/>
      <c r="L79" s="71" t="s">
        <v>165</v>
      </c>
      <c r="M79" s="72">
        <v>100</v>
      </c>
      <c r="N79" s="72"/>
      <c r="O79" s="72"/>
    </row>
    <row r="80" spans="1:22" ht="31.5" customHeight="1" x14ac:dyDescent="0.25">
      <c r="A80" s="403"/>
      <c r="B80" s="401"/>
      <c r="C80" s="278"/>
      <c r="D80" s="345"/>
      <c r="E80" s="329"/>
      <c r="F80" s="75" t="s">
        <v>32</v>
      </c>
      <c r="G80" s="76">
        <f>SUM(G73:G79)</f>
        <v>230</v>
      </c>
      <c r="H80" s="76">
        <f>SUM(H73:H79)</f>
        <v>1083.9000000000001</v>
      </c>
      <c r="I80" s="76">
        <f>SUM(I73:I79)</f>
        <v>327</v>
      </c>
      <c r="J80" s="76">
        <f>SUM(J73:J79)</f>
        <v>1093</v>
      </c>
      <c r="K80" s="76">
        <f>SUM(K73:K79)</f>
        <v>150</v>
      </c>
      <c r="L80" s="287"/>
      <c r="M80" s="287"/>
      <c r="N80" s="287"/>
      <c r="O80" s="287"/>
    </row>
    <row r="81" spans="1:16" ht="32.25" customHeight="1" x14ac:dyDescent="0.2">
      <c r="A81" s="213" t="s">
        <v>16</v>
      </c>
      <c r="B81" s="284" t="s">
        <v>13</v>
      </c>
      <c r="C81" s="269" t="s">
        <v>33</v>
      </c>
      <c r="D81" s="270" t="s">
        <v>155</v>
      </c>
      <c r="E81" s="279" t="s">
        <v>75</v>
      </c>
      <c r="F81" s="165" t="s">
        <v>15</v>
      </c>
      <c r="G81" s="163"/>
      <c r="H81" s="163"/>
      <c r="I81" s="164"/>
      <c r="J81" s="163">
        <v>4</v>
      </c>
      <c r="K81" s="163"/>
      <c r="L81" s="166" t="s">
        <v>157</v>
      </c>
      <c r="M81" s="167"/>
      <c r="N81" s="168" t="s">
        <v>158</v>
      </c>
      <c r="O81" s="168"/>
      <c r="P81" s="14"/>
    </row>
    <row r="82" spans="1:16" ht="39.75" customHeight="1" x14ac:dyDescent="0.2">
      <c r="A82" s="213"/>
      <c r="B82" s="284"/>
      <c r="C82" s="269"/>
      <c r="D82" s="270"/>
      <c r="E82" s="279"/>
      <c r="F82" s="165"/>
      <c r="G82" s="163"/>
      <c r="H82" s="163"/>
      <c r="I82" s="164"/>
      <c r="J82" s="163">
        <v>106</v>
      </c>
      <c r="K82" s="169"/>
      <c r="L82" s="170" t="s">
        <v>159</v>
      </c>
      <c r="M82" s="171"/>
      <c r="N82" s="172" t="s">
        <v>158</v>
      </c>
      <c r="O82" s="172"/>
      <c r="P82" s="14"/>
    </row>
    <row r="83" spans="1:16" ht="39.75" customHeight="1" x14ac:dyDescent="0.2">
      <c r="A83" s="213"/>
      <c r="B83" s="284"/>
      <c r="C83" s="269"/>
      <c r="D83" s="270"/>
      <c r="E83" s="279"/>
      <c r="F83" s="165"/>
      <c r="G83" s="163"/>
      <c r="H83" s="163"/>
      <c r="I83" s="164"/>
      <c r="J83" s="163">
        <v>960</v>
      </c>
      <c r="K83" s="169"/>
      <c r="L83" s="170" t="s">
        <v>160</v>
      </c>
      <c r="M83" s="171"/>
      <c r="N83" s="172" t="s">
        <v>161</v>
      </c>
      <c r="O83" s="172"/>
      <c r="P83" s="14"/>
    </row>
    <row r="84" spans="1:16" ht="34.5" customHeight="1" x14ac:dyDescent="0.2">
      <c r="A84" s="213"/>
      <c r="B84" s="284"/>
      <c r="C84" s="269"/>
      <c r="D84" s="270"/>
      <c r="E84" s="279"/>
      <c r="F84" s="165"/>
      <c r="G84" s="163"/>
      <c r="H84" s="163"/>
      <c r="I84" s="164"/>
      <c r="J84" s="163">
        <v>930</v>
      </c>
      <c r="K84" s="169"/>
      <c r="L84" s="170" t="s">
        <v>162</v>
      </c>
      <c r="M84" s="171"/>
      <c r="N84" s="172" t="s">
        <v>161</v>
      </c>
      <c r="O84" s="172"/>
      <c r="P84" s="14"/>
    </row>
    <row r="85" spans="1:16" ht="43.5" customHeight="1" x14ac:dyDescent="0.2">
      <c r="A85" s="213"/>
      <c r="B85" s="284"/>
      <c r="C85" s="269"/>
      <c r="D85" s="270"/>
      <c r="E85" s="279"/>
      <c r="F85" s="165"/>
      <c r="G85" s="163"/>
      <c r="H85" s="163"/>
      <c r="I85" s="164"/>
      <c r="J85" s="163"/>
      <c r="K85" s="173">
        <v>2170</v>
      </c>
      <c r="L85" s="174" t="s">
        <v>163</v>
      </c>
      <c r="M85" s="175"/>
      <c r="N85" s="176"/>
      <c r="O85" s="176" t="s">
        <v>161</v>
      </c>
      <c r="P85" s="14"/>
    </row>
    <row r="86" spans="1:16" ht="46.5" customHeight="1" x14ac:dyDescent="0.2">
      <c r="A86" s="213"/>
      <c r="B86" s="284"/>
      <c r="C86" s="269"/>
      <c r="D86" s="270"/>
      <c r="E86" s="279"/>
      <c r="F86" s="165"/>
      <c r="G86" s="163"/>
      <c r="H86" s="163"/>
      <c r="I86" s="164"/>
      <c r="J86" s="169"/>
      <c r="K86" s="177">
        <v>818</v>
      </c>
      <c r="L86" s="170" t="s">
        <v>164</v>
      </c>
      <c r="M86" s="171"/>
      <c r="N86" s="172"/>
      <c r="O86" s="172" t="s">
        <v>161</v>
      </c>
      <c r="P86" s="14"/>
    </row>
    <row r="87" spans="1:16" ht="22.5" customHeight="1" x14ac:dyDescent="0.25">
      <c r="A87" s="213"/>
      <c r="B87" s="284"/>
      <c r="C87" s="269"/>
      <c r="D87" s="270"/>
      <c r="E87" s="279"/>
      <c r="F87" s="77" t="s">
        <v>32</v>
      </c>
      <c r="G87" s="43">
        <f>SUM(G81:G86)</f>
        <v>0</v>
      </c>
      <c r="H87" s="43">
        <f t="shared" ref="H87:K87" si="2">SUM(H81:H86)</f>
        <v>0</v>
      </c>
      <c r="I87" s="43">
        <f t="shared" si="2"/>
        <v>0</v>
      </c>
      <c r="J87" s="43">
        <f t="shared" si="2"/>
        <v>2000</v>
      </c>
      <c r="K87" s="43">
        <f t="shared" si="2"/>
        <v>2988</v>
      </c>
      <c r="L87" s="244"/>
      <c r="M87" s="245"/>
      <c r="N87" s="245"/>
      <c r="O87" s="246"/>
    </row>
    <row r="88" spans="1:16" ht="21.75" customHeight="1" x14ac:dyDescent="0.25">
      <c r="A88" s="28" t="s">
        <v>16</v>
      </c>
      <c r="B88" s="35" t="s">
        <v>13</v>
      </c>
      <c r="C88" s="405" t="s">
        <v>34</v>
      </c>
      <c r="D88" s="405" t="e">
        <f>SUM(D66,D70,#REF!,#REF!,#REF!,#REF!,#REF!,#REF!,#REF!,#REF!)</f>
        <v>#REF!</v>
      </c>
      <c r="E88" s="405" t="e">
        <f>SUM(E66,E70,#REF!,#REF!,#REF!,#REF!,#REF!,#REF!,#REF!,#REF!)</f>
        <v>#REF!</v>
      </c>
      <c r="F88" s="405" t="e">
        <f>SUM(F66,F70,#REF!,#REF!,#REF!,#REF!,#REF!,#REF!,#REF!,#REF!)</f>
        <v>#REF!</v>
      </c>
      <c r="G88" s="36">
        <f>SUM(G66,G70,G72,G80,G87)</f>
        <v>711.2</v>
      </c>
      <c r="H88" s="36">
        <f t="shared" ref="H88:K88" si="3">SUM(H66,H70,H72,H80,H87)</f>
        <v>1087.6000000000001</v>
      </c>
      <c r="I88" s="36">
        <f t="shared" si="3"/>
        <v>330.7</v>
      </c>
      <c r="J88" s="36">
        <f t="shared" si="3"/>
        <v>3093</v>
      </c>
      <c r="K88" s="36">
        <f t="shared" si="3"/>
        <v>3138</v>
      </c>
      <c r="L88" s="263"/>
      <c r="M88" s="263"/>
      <c r="N88" s="263"/>
      <c r="O88" s="263"/>
    </row>
    <row r="89" spans="1:16" ht="24.75" customHeight="1" x14ac:dyDescent="0.2">
      <c r="A89" s="28" t="s">
        <v>16</v>
      </c>
      <c r="B89" s="29" t="s">
        <v>16</v>
      </c>
      <c r="C89" s="209" t="s">
        <v>35</v>
      </c>
      <c r="D89" s="209"/>
      <c r="E89" s="209"/>
      <c r="F89" s="209"/>
      <c r="G89" s="209"/>
      <c r="H89" s="209"/>
      <c r="I89" s="209"/>
      <c r="J89" s="209"/>
      <c r="K89" s="209"/>
      <c r="L89" s="209"/>
      <c r="M89" s="209"/>
      <c r="N89" s="209"/>
      <c r="O89" s="209"/>
    </row>
    <row r="90" spans="1:16" ht="39.75" customHeight="1" x14ac:dyDescent="0.2">
      <c r="A90" s="213" t="s">
        <v>16</v>
      </c>
      <c r="B90" s="284" t="s">
        <v>16</v>
      </c>
      <c r="C90" s="269" t="s">
        <v>13</v>
      </c>
      <c r="D90" s="270" t="s">
        <v>36</v>
      </c>
      <c r="E90" s="271" t="s">
        <v>16</v>
      </c>
      <c r="F90" s="117" t="s">
        <v>15</v>
      </c>
      <c r="G90" s="78">
        <v>14.5</v>
      </c>
      <c r="H90" s="78">
        <v>20</v>
      </c>
      <c r="I90" s="200">
        <v>20</v>
      </c>
      <c r="J90" s="78">
        <v>20</v>
      </c>
      <c r="K90" s="78">
        <v>20</v>
      </c>
      <c r="L90" s="111" t="s">
        <v>37</v>
      </c>
      <c r="M90" s="112" t="s">
        <v>128</v>
      </c>
      <c r="N90" s="112" t="s">
        <v>128</v>
      </c>
      <c r="O90" s="112" t="s">
        <v>128</v>
      </c>
      <c r="P90" s="14"/>
    </row>
    <row r="91" spans="1:16" ht="15.75" x14ac:dyDescent="0.25">
      <c r="A91" s="213"/>
      <c r="B91" s="284"/>
      <c r="C91" s="269"/>
      <c r="D91" s="270"/>
      <c r="E91" s="271"/>
      <c r="F91" s="77" t="s">
        <v>32</v>
      </c>
      <c r="G91" s="43">
        <f>SUM(G90)</f>
        <v>14.5</v>
      </c>
      <c r="H91" s="43">
        <f>SUM(H90)</f>
        <v>20</v>
      </c>
      <c r="I91" s="43">
        <f>SUM(I90)</f>
        <v>20</v>
      </c>
      <c r="J91" s="43">
        <f>SUM(J90)</f>
        <v>20</v>
      </c>
      <c r="K91" s="43">
        <f>SUM(K90)</f>
        <v>20</v>
      </c>
      <c r="L91" s="244"/>
      <c r="M91" s="245"/>
      <c r="N91" s="245"/>
      <c r="O91" s="246"/>
    </row>
    <row r="92" spans="1:16" ht="27" customHeight="1" x14ac:dyDescent="0.2">
      <c r="A92" s="210" t="s">
        <v>16</v>
      </c>
      <c r="B92" s="216" t="s">
        <v>16</v>
      </c>
      <c r="C92" s="407" t="s">
        <v>16</v>
      </c>
      <c r="D92" s="302" t="s">
        <v>49</v>
      </c>
      <c r="E92" s="305" t="s">
        <v>60</v>
      </c>
      <c r="F92" s="118" t="s">
        <v>15</v>
      </c>
      <c r="G92" s="80">
        <v>982.6</v>
      </c>
      <c r="H92" s="80">
        <v>246</v>
      </c>
      <c r="I92" s="81">
        <v>70</v>
      </c>
      <c r="J92" s="80"/>
      <c r="K92" s="82"/>
      <c r="L92" s="267" t="s">
        <v>105</v>
      </c>
      <c r="M92" s="308">
        <v>1</v>
      </c>
      <c r="N92" s="308"/>
      <c r="O92" s="433"/>
      <c r="P92" s="14"/>
    </row>
    <row r="93" spans="1:16" ht="56.25" customHeight="1" x14ac:dyDescent="0.2">
      <c r="A93" s="211"/>
      <c r="B93" s="217"/>
      <c r="C93" s="408"/>
      <c r="D93" s="303"/>
      <c r="E93" s="306"/>
      <c r="F93" s="119" t="s">
        <v>41</v>
      </c>
      <c r="G93" s="83">
        <v>440</v>
      </c>
      <c r="H93" s="83">
        <v>340</v>
      </c>
      <c r="I93" s="84">
        <v>516</v>
      </c>
      <c r="J93" s="83"/>
      <c r="K93" s="85"/>
      <c r="L93" s="268"/>
      <c r="M93" s="309"/>
      <c r="N93" s="309"/>
      <c r="O93" s="434"/>
      <c r="P93" s="14"/>
    </row>
    <row r="94" spans="1:16" ht="52.5" customHeight="1" x14ac:dyDescent="0.2">
      <c r="A94" s="211"/>
      <c r="B94" s="217"/>
      <c r="C94" s="408"/>
      <c r="D94" s="303"/>
      <c r="E94" s="306"/>
      <c r="F94" s="119"/>
      <c r="G94" s="83"/>
      <c r="H94" s="83"/>
      <c r="I94" s="84"/>
      <c r="J94" s="83"/>
      <c r="K94" s="85"/>
      <c r="L94" s="86" t="s">
        <v>106</v>
      </c>
      <c r="M94" s="87">
        <v>0.9</v>
      </c>
      <c r="N94" s="87"/>
      <c r="O94" s="87"/>
    </row>
    <row r="95" spans="1:16" ht="25.5" customHeight="1" x14ac:dyDescent="0.25">
      <c r="A95" s="212"/>
      <c r="B95" s="322"/>
      <c r="C95" s="409"/>
      <c r="D95" s="304"/>
      <c r="E95" s="307"/>
      <c r="F95" s="88" t="s">
        <v>32</v>
      </c>
      <c r="G95" s="89">
        <f>G92+G93+G94</f>
        <v>1422.6</v>
      </c>
      <c r="H95" s="89">
        <f>H92+H93+H94</f>
        <v>586</v>
      </c>
      <c r="I95" s="89">
        <f>I92+I93+I94</f>
        <v>586</v>
      </c>
      <c r="J95" s="89">
        <f>J92+J93+J94</f>
        <v>0</v>
      </c>
      <c r="K95" s="89">
        <f>K92+K93+K94</f>
        <v>0</v>
      </c>
      <c r="L95" s="90"/>
      <c r="M95" s="91"/>
      <c r="N95" s="91"/>
      <c r="O95" s="92"/>
    </row>
    <row r="96" spans="1:16" ht="57.75" customHeight="1" x14ac:dyDescent="0.2">
      <c r="A96" s="210" t="s">
        <v>16</v>
      </c>
      <c r="B96" s="216" t="s">
        <v>16</v>
      </c>
      <c r="C96" s="407" t="s">
        <v>39</v>
      </c>
      <c r="D96" s="258" t="s">
        <v>120</v>
      </c>
      <c r="E96" s="305" t="s">
        <v>16</v>
      </c>
      <c r="F96" s="120" t="s">
        <v>15</v>
      </c>
      <c r="G96" s="93"/>
      <c r="H96" s="149">
        <v>34</v>
      </c>
      <c r="I96" s="156">
        <v>34</v>
      </c>
      <c r="J96" s="93"/>
      <c r="K96" s="147"/>
      <c r="L96" s="267" t="s">
        <v>78</v>
      </c>
      <c r="M96" s="308">
        <v>1</v>
      </c>
      <c r="N96" s="308"/>
      <c r="O96" s="308"/>
    </row>
    <row r="97" spans="1:15" ht="57.75" customHeight="1" x14ac:dyDescent="0.2">
      <c r="A97" s="211"/>
      <c r="B97" s="217"/>
      <c r="C97" s="408"/>
      <c r="D97" s="259"/>
      <c r="E97" s="432"/>
      <c r="F97" s="120" t="s">
        <v>152</v>
      </c>
      <c r="G97" s="93"/>
      <c r="H97" s="149">
        <v>66</v>
      </c>
      <c r="I97" s="156">
        <v>66</v>
      </c>
      <c r="J97" s="94"/>
      <c r="K97" s="148"/>
      <c r="L97" s="268"/>
      <c r="M97" s="309"/>
      <c r="N97" s="309"/>
      <c r="O97" s="309"/>
    </row>
    <row r="98" spans="1:15" ht="24" customHeight="1" x14ac:dyDescent="0.25">
      <c r="A98" s="212"/>
      <c r="B98" s="322"/>
      <c r="C98" s="409"/>
      <c r="D98" s="260"/>
      <c r="E98" s="307"/>
      <c r="F98" s="88" t="s">
        <v>32</v>
      </c>
      <c r="G98" s="89">
        <f>SUM(G96:G97)</f>
        <v>0</v>
      </c>
      <c r="H98" s="89">
        <f>SUM(H96:H97)</f>
        <v>100</v>
      </c>
      <c r="I98" s="89">
        <f>SUM(I96:I97)</f>
        <v>100</v>
      </c>
      <c r="J98" s="89">
        <f>SUM(J96:J97)</f>
        <v>0</v>
      </c>
      <c r="K98" s="89">
        <f>SUM(K96:K97)</f>
        <v>0</v>
      </c>
      <c r="L98" s="90"/>
      <c r="M98" s="91"/>
      <c r="N98" s="91"/>
      <c r="O98" s="92"/>
    </row>
    <row r="99" spans="1:15" ht="15.75" x14ac:dyDescent="0.25">
      <c r="A99" s="28" t="s">
        <v>16</v>
      </c>
      <c r="B99" s="35" t="s">
        <v>16</v>
      </c>
      <c r="C99" s="405" t="s">
        <v>34</v>
      </c>
      <c r="D99" s="405"/>
      <c r="E99" s="405"/>
      <c r="F99" s="405"/>
      <c r="G99" s="36">
        <f>G91+G95+G98</f>
        <v>1437.1</v>
      </c>
      <c r="H99" s="36">
        <f>H91+H95+H98</f>
        <v>706</v>
      </c>
      <c r="I99" s="36">
        <f>I91+I95+I98</f>
        <v>706</v>
      </c>
      <c r="J99" s="36">
        <f>J91+J95+J98</f>
        <v>20</v>
      </c>
      <c r="K99" s="36">
        <f>K91+K95+K98</f>
        <v>20</v>
      </c>
      <c r="L99" s="263"/>
      <c r="M99" s="263"/>
      <c r="N99" s="263"/>
      <c r="O99" s="263"/>
    </row>
    <row r="100" spans="1:15" ht="15.75" x14ac:dyDescent="0.25">
      <c r="A100" s="28" t="s">
        <v>16</v>
      </c>
      <c r="B100" s="28"/>
      <c r="C100" s="301" t="s">
        <v>38</v>
      </c>
      <c r="D100" s="301"/>
      <c r="E100" s="301"/>
      <c r="F100" s="301"/>
      <c r="G100" s="44">
        <f>SUM(G60+G88+G99)</f>
        <v>2248.3000000000002</v>
      </c>
      <c r="H100" s="44">
        <f>SUM(H60+H88+H99)</f>
        <v>1943.6000000000001</v>
      </c>
      <c r="I100" s="44">
        <f>SUM(I60+I88+I99)</f>
        <v>1145.8</v>
      </c>
      <c r="J100" s="44">
        <f>SUM(J60+J88+J99)</f>
        <v>3163</v>
      </c>
      <c r="K100" s="44">
        <f>SUM(K60+K88+K99)</f>
        <v>3208</v>
      </c>
      <c r="L100" s="262"/>
      <c r="M100" s="262"/>
      <c r="N100" s="262"/>
      <c r="O100" s="262"/>
    </row>
    <row r="101" spans="1:15" ht="15.75" x14ac:dyDescent="0.2">
      <c r="A101" s="28" t="s">
        <v>39</v>
      </c>
      <c r="B101" s="264" t="s">
        <v>92</v>
      </c>
      <c r="C101" s="264"/>
      <c r="D101" s="264"/>
      <c r="E101" s="264"/>
      <c r="F101" s="264"/>
      <c r="G101" s="264"/>
      <c r="H101" s="264"/>
      <c r="I101" s="264"/>
      <c r="J101" s="264"/>
      <c r="K101" s="264"/>
      <c r="L101" s="264"/>
      <c r="M101" s="264"/>
      <c r="N101" s="264"/>
      <c r="O101" s="264"/>
    </row>
    <row r="102" spans="1:15" ht="15.75" x14ac:dyDescent="0.2">
      <c r="A102" s="28" t="s">
        <v>39</v>
      </c>
      <c r="B102" s="29" t="s">
        <v>12</v>
      </c>
      <c r="C102" s="209" t="s">
        <v>93</v>
      </c>
      <c r="D102" s="209"/>
      <c r="E102" s="209"/>
      <c r="F102" s="209"/>
      <c r="G102" s="209"/>
      <c r="H102" s="209"/>
      <c r="I102" s="209"/>
      <c r="J102" s="209"/>
      <c r="K102" s="209"/>
      <c r="L102" s="209"/>
      <c r="M102" s="209"/>
      <c r="N102" s="209"/>
      <c r="O102" s="209"/>
    </row>
    <row r="103" spans="1:15" ht="11.25" customHeight="1" x14ac:dyDescent="0.2">
      <c r="A103" s="213" t="s">
        <v>39</v>
      </c>
      <c r="B103" s="284" t="s">
        <v>12</v>
      </c>
      <c r="C103" s="214" t="s">
        <v>12</v>
      </c>
      <c r="D103" s="270" t="s">
        <v>121</v>
      </c>
      <c r="E103" s="324" t="s">
        <v>16</v>
      </c>
      <c r="F103" s="325" t="s">
        <v>15</v>
      </c>
      <c r="G103" s="239">
        <v>72.400000000000006</v>
      </c>
      <c r="H103" s="239"/>
      <c r="I103" s="299"/>
      <c r="J103" s="239"/>
      <c r="K103" s="265"/>
      <c r="L103" s="258"/>
      <c r="M103" s="327"/>
      <c r="N103" s="327"/>
      <c r="O103" s="327"/>
    </row>
    <row r="104" spans="1:15" ht="38.25" customHeight="1" x14ac:dyDescent="0.2">
      <c r="A104" s="213"/>
      <c r="B104" s="284"/>
      <c r="C104" s="214"/>
      <c r="D104" s="270"/>
      <c r="E104" s="324"/>
      <c r="F104" s="326"/>
      <c r="G104" s="241"/>
      <c r="H104" s="241"/>
      <c r="I104" s="300"/>
      <c r="J104" s="241"/>
      <c r="K104" s="266"/>
      <c r="L104" s="260"/>
      <c r="M104" s="328"/>
      <c r="N104" s="328"/>
      <c r="O104" s="328"/>
    </row>
    <row r="105" spans="1:15" ht="22.5" customHeight="1" x14ac:dyDescent="0.2">
      <c r="A105" s="213"/>
      <c r="B105" s="284"/>
      <c r="C105" s="214"/>
      <c r="D105" s="270"/>
      <c r="E105" s="324"/>
      <c r="F105" s="42" t="s">
        <v>8</v>
      </c>
      <c r="G105" s="43">
        <f>SUM(G103:G104)</f>
        <v>72.400000000000006</v>
      </c>
      <c r="H105" s="43">
        <f>SUM(H103:H104)</f>
        <v>0</v>
      </c>
      <c r="I105" s="43">
        <f>SUM(I103:I104)</f>
        <v>0</v>
      </c>
      <c r="J105" s="43">
        <f>SUM(J103:J104)</f>
        <v>0</v>
      </c>
      <c r="K105" s="43">
        <f>SUM(K103:K104)</f>
        <v>0</v>
      </c>
      <c r="L105" s="261"/>
      <c r="M105" s="261"/>
      <c r="N105" s="261"/>
      <c r="O105" s="261"/>
    </row>
    <row r="106" spans="1:15" ht="15.75" x14ac:dyDescent="0.2">
      <c r="A106" s="28" t="s">
        <v>39</v>
      </c>
      <c r="B106" s="29" t="s">
        <v>12</v>
      </c>
      <c r="C106" s="219" t="s">
        <v>20</v>
      </c>
      <c r="D106" s="219" t="e">
        <f>SUM(#REF!)</f>
        <v>#REF!</v>
      </c>
      <c r="E106" s="219" t="e">
        <f>SUM(#REF!)</f>
        <v>#REF!</v>
      </c>
      <c r="F106" s="219" t="e">
        <f>SUM(#REF!)</f>
        <v>#REF!</v>
      </c>
      <c r="G106" s="36">
        <f t="shared" ref="G106:K107" si="4">SUM(G105)</f>
        <v>72.400000000000006</v>
      </c>
      <c r="H106" s="36">
        <f t="shared" si="4"/>
        <v>0</v>
      </c>
      <c r="I106" s="36">
        <f t="shared" si="4"/>
        <v>0</v>
      </c>
      <c r="J106" s="36">
        <f t="shared" si="4"/>
        <v>0</v>
      </c>
      <c r="K106" s="36">
        <f t="shared" si="4"/>
        <v>0</v>
      </c>
      <c r="L106" s="243"/>
      <c r="M106" s="243"/>
      <c r="N106" s="243"/>
      <c r="O106" s="243"/>
    </row>
    <row r="107" spans="1:15" ht="15.75" x14ac:dyDescent="0.25">
      <c r="A107" s="28" t="s">
        <v>39</v>
      </c>
      <c r="B107" s="28"/>
      <c r="C107" s="301" t="s">
        <v>38</v>
      </c>
      <c r="D107" s="301"/>
      <c r="E107" s="301"/>
      <c r="F107" s="301"/>
      <c r="G107" s="44">
        <f t="shared" si="4"/>
        <v>72.400000000000006</v>
      </c>
      <c r="H107" s="44">
        <f t="shared" si="4"/>
        <v>0</v>
      </c>
      <c r="I107" s="44">
        <f t="shared" si="4"/>
        <v>0</v>
      </c>
      <c r="J107" s="44">
        <f t="shared" si="4"/>
        <v>0</v>
      </c>
      <c r="K107" s="44">
        <f t="shared" si="4"/>
        <v>0</v>
      </c>
      <c r="L107" s="262"/>
      <c r="M107" s="262"/>
      <c r="N107" s="262"/>
      <c r="O107" s="262"/>
    </row>
    <row r="108" spans="1:15" ht="16.5" customHeight="1" x14ac:dyDescent="0.2">
      <c r="A108" s="28" t="s">
        <v>40</v>
      </c>
      <c r="B108" s="264" t="s">
        <v>94</v>
      </c>
      <c r="C108" s="264"/>
      <c r="D108" s="264"/>
      <c r="E108" s="264"/>
      <c r="F108" s="264"/>
      <c r="G108" s="264"/>
      <c r="H108" s="264"/>
      <c r="I108" s="264"/>
      <c r="J108" s="264"/>
      <c r="K108" s="264"/>
      <c r="L108" s="264"/>
      <c r="M108" s="264"/>
      <c r="N108" s="264"/>
      <c r="O108" s="264"/>
    </row>
    <row r="109" spans="1:15" ht="18" customHeight="1" x14ac:dyDescent="0.2">
      <c r="A109" s="28" t="s">
        <v>40</v>
      </c>
      <c r="B109" s="29" t="s">
        <v>12</v>
      </c>
      <c r="C109" s="209" t="s">
        <v>95</v>
      </c>
      <c r="D109" s="209"/>
      <c r="E109" s="209"/>
      <c r="F109" s="209"/>
      <c r="G109" s="209"/>
      <c r="H109" s="209"/>
      <c r="I109" s="209"/>
      <c r="J109" s="209"/>
      <c r="K109" s="209"/>
      <c r="L109" s="209"/>
      <c r="M109" s="209"/>
      <c r="N109" s="209"/>
      <c r="O109" s="209"/>
    </row>
    <row r="110" spans="1:15" ht="15.75" x14ac:dyDescent="0.2">
      <c r="A110" s="213" t="s">
        <v>40</v>
      </c>
      <c r="B110" s="284" t="s">
        <v>12</v>
      </c>
      <c r="C110" s="214" t="s">
        <v>12</v>
      </c>
      <c r="D110" s="400" t="s">
        <v>122</v>
      </c>
      <c r="E110" s="324" t="s">
        <v>16</v>
      </c>
      <c r="F110" s="116" t="s">
        <v>15</v>
      </c>
      <c r="G110" s="49"/>
      <c r="H110" s="41"/>
      <c r="I110" s="50"/>
      <c r="J110" s="95"/>
      <c r="K110" s="40"/>
      <c r="L110" s="270"/>
      <c r="M110" s="399"/>
      <c r="N110" s="399"/>
      <c r="O110" s="399"/>
    </row>
    <row r="111" spans="1:15" ht="36" customHeight="1" x14ac:dyDescent="0.2">
      <c r="A111" s="213"/>
      <c r="B111" s="284"/>
      <c r="C111" s="214"/>
      <c r="D111" s="400"/>
      <c r="E111" s="324"/>
      <c r="F111" s="116" t="s">
        <v>41</v>
      </c>
      <c r="G111" s="49">
        <v>70.400000000000006</v>
      </c>
      <c r="H111" s="96"/>
      <c r="I111" s="50"/>
      <c r="J111" s="30"/>
      <c r="K111" s="41"/>
      <c r="L111" s="270"/>
      <c r="M111" s="399"/>
      <c r="N111" s="399"/>
      <c r="O111" s="399"/>
    </row>
    <row r="112" spans="1:15" ht="26.25" customHeight="1" x14ac:dyDescent="0.2">
      <c r="A112" s="213"/>
      <c r="B112" s="284"/>
      <c r="C112" s="214"/>
      <c r="D112" s="400"/>
      <c r="E112" s="324"/>
      <c r="F112" s="42" t="s">
        <v>8</v>
      </c>
      <c r="G112" s="43">
        <f>SUM(G110+G111)</f>
        <v>70.400000000000006</v>
      </c>
      <c r="H112" s="43">
        <f>SUM(H110+H111)</f>
        <v>0</v>
      </c>
      <c r="I112" s="43">
        <f>SUM(I110+I111)</f>
        <v>0</v>
      </c>
      <c r="J112" s="43">
        <f>SUM(J110+J111)</f>
        <v>0</v>
      </c>
      <c r="K112" s="43">
        <f>SUM(K110+K111)</f>
        <v>0</v>
      </c>
      <c r="L112" s="270"/>
      <c r="M112" s="399"/>
      <c r="N112" s="399"/>
      <c r="O112" s="399"/>
    </row>
    <row r="113" spans="1:26" ht="15.75" x14ac:dyDescent="0.2">
      <c r="A113" s="28" t="s">
        <v>40</v>
      </c>
      <c r="B113" s="29" t="s">
        <v>12</v>
      </c>
      <c r="C113" s="317" t="s">
        <v>20</v>
      </c>
      <c r="D113" s="318"/>
      <c r="E113" s="318"/>
      <c r="F113" s="319"/>
      <c r="G113" s="36">
        <f t="shared" ref="G113:K114" si="5">SUM(G112)</f>
        <v>70.400000000000006</v>
      </c>
      <c r="H113" s="36">
        <f t="shared" si="5"/>
        <v>0</v>
      </c>
      <c r="I113" s="36">
        <f t="shared" si="5"/>
        <v>0</v>
      </c>
      <c r="J113" s="36">
        <f t="shared" si="5"/>
        <v>0</v>
      </c>
      <c r="K113" s="36">
        <f t="shared" si="5"/>
        <v>0</v>
      </c>
      <c r="L113" s="353"/>
      <c r="M113" s="354"/>
      <c r="N113" s="354"/>
      <c r="O113" s="355"/>
    </row>
    <row r="114" spans="1:26" ht="27.75" customHeight="1" x14ac:dyDescent="0.2">
      <c r="A114" s="28" t="s">
        <v>40</v>
      </c>
      <c r="B114" s="301" t="s">
        <v>21</v>
      </c>
      <c r="C114" s="301"/>
      <c r="D114" s="301"/>
      <c r="E114" s="301"/>
      <c r="F114" s="301"/>
      <c r="G114" s="44">
        <f t="shared" si="5"/>
        <v>70.400000000000006</v>
      </c>
      <c r="H114" s="44">
        <f t="shared" si="5"/>
        <v>0</v>
      </c>
      <c r="I114" s="44">
        <f t="shared" si="5"/>
        <v>0</v>
      </c>
      <c r="J114" s="44">
        <f t="shared" si="5"/>
        <v>0</v>
      </c>
      <c r="K114" s="44">
        <f t="shared" si="5"/>
        <v>0</v>
      </c>
      <c r="L114" s="232"/>
      <c r="M114" s="232"/>
      <c r="N114" s="232"/>
      <c r="O114" s="232"/>
    </row>
    <row r="115" spans="1:26" ht="19.5" customHeight="1" x14ac:dyDescent="0.25">
      <c r="A115" s="323" t="s">
        <v>42</v>
      </c>
      <c r="B115" s="323"/>
      <c r="C115" s="323"/>
      <c r="D115" s="323"/>
      <c r="E115" s="323"/>
      <c r="F115" s="323"/>
      <c r="G115" s="97">
        <f>SUM(G33+G55+G100+G107+G114)</f>
        <v>2504.5000000000005</v>
      </c>
      <c r="H115" s="97">
        <f>SUM(H33+H55+H100+H107+H114)</f>
        <v>2333.1000000000004</v>
      </c>
      <c r="I115" s="97">
        <f>SUM(I33+I55+I100+I107+I114)</f>
        <v>1456.3</v>
      </c>
      <c r="J115" s="97">
        <f>SUM(J33+J55+J100+J107+J114)</f>
        <v>3794.5</v>
      </c>
      <c r="K115" s="97">
        <f>SUM(K33+K55+K100+K107+K114)</f>
        <v>3449.1</v>
      </c>
      <c r="L115" s="422"/>
      <c r="M115" s="422"/>
      <c r="N115" s="422"/>
      <c r="O115" s="422"/>
    </row>
    <row r="116" spans="1:26" s="22" customFormat="1" ht="16.5" hidden="1" customHeight="1" x14ac:dyDescent="0.2">
      <c r="A116" s="16"/>
      <c r="B116" s="16"/>
      <c r="C116" s="16"/>
      <c r="D116" s="16"/>
      <c r="E116" s="16"/>
      <c r="F116" s="16"/>
      <c r="G116" s="17"/>
      <c r="H116" s="17"/>
      <c r="I116" s="17"/>
      <c r="J116" s="17"/>
      <c r="K116" s="17"/>
      <c r="L116" s="21"/>
      <c r="M116" s="21"/>
      <c r="N116" s="21"/>
      <c r="O116" s="21"/>
      <c r="P116" s="13"/>
      <c r="Q116" s="18"/>
      <c r="R116" s="19"/>
      <c r="S116" s="19"/>
      <c r="T116" s="19"/>
      <c r="U116" s="19"/>
      <c r="V116" s="19"/>
      <c r="W116" s="19"/>
      <c r="X116" s="19"/>
      <c r="Y116" s="19"/>
      <c r="Z116" s="19"/>
    </row>
    <row r="117" spans="1:26" s="22" customFormat="1" ht="18" hidden="1" customHeight="1" x14ac:dyDescent="0.25">
      <c r="A117" s="320" t="s">
        <v>44</v>
      </c>
      <c r="B117" s="320"/>
      <c r="C117" s="320"/>
      <c r="D117" s="320"/>
      <c r="E117" s="320"/>
      <c r="F117" s="321"/>
      <c r="G117" s="127">
        <f>G110+G103+G96+G92+G90+G82+G83+G84+G85+G86+G81+G74+G73+G71+G67+G63+G58+G47+G45+G36+G22+G18+G28+G50</f>
        <v>1918.7</v>
      </c>
      <c r="H117" s="127">
        <f t="shared" ref="H117:K117" si="6">H110+H103+H96+H92+H90+H82+H83+H84+H85+H86+H81+H74+H73+H71+H67+H63+H58+H47+H45+H36+H22+H18+H28+H50</f>
        <v>1532</v>
      </c>
      <c r="I117" s="127">
        <f t="shared" si="6"/>
        <v>615.99999999999989</v>
      </c>
      <c r="J117" s="127">
        <f t="shared" si="6"/>
        <v>3365.8</v>
      </c>
      <c r="K117" s="127">
        <f t="shared" si="6"/>
        <v>3393.8</v>
      </c>
      <c r="L117" s="143"/>
      <c r="M117" s="21"/>
      <c r="N117" s="21"/>
      <c r="O117" s="21"/>
      <c r="P117" s="13"/>
      <c r="Q117" s="18"/>
      <c r="R117" s="19"/>
      <c r="S117" s="19"/>
      <c r="T117" s="19"/>
      <c r="U117" s="19"/>
      <c r="V117" s="19"/>
      <c r="W117" s="19"/>
      <c r="X117" s="19"/>
      <c r="Y117" s="19"/>
      <c r="Z117" s="19"/>
    </row>
    <row r="118" spans="1:26" s="22" customFormat="1" ht="18" hidden="1" customHeight="1" x14ac:dyDescent="0.25">
      <c r="A118" s="313" t="s">
        <v>62</v>
      </c>
      <c r="B118" s="313"/>
      <c r="C118" s="313"/>
      <c r="D118" s="313"/>
      <c r="E118" s="313"/>
      <c r="F118" s="310"/>
      <c r="G118" s="127"/>
      <c r="H118" s="127"/>
      <c r="I118" s="127"/>
      <c r="J118" s="127">
        <f>J68+J64</f>
        <v>0</v>
      </c>
      <c r="K118" s="127">
        <f>K68+K64</f>
        <v>0</v>
      </c>
      <c r="L118" s="143"/>
      <c r="M118" s="21"/>
      <c r="N118" s="21"/>
      <c r="O118" s="21"/>
      <c r="P118" s="13"/>
      <c r="Q118" s="18"/>
      <c r="R118" s="19"/>
      <c r="S118" s="19"/>
      <c r="T118" s="19"/>
      <c r="U118" s="19"/>
      <c r="V118" s="19"/>
      <c r="W118" s="19"/>
      <c r="X118" s="19"/>
      <c r="Y118" s="19"/>
      <c r="Z118" s="19"/>
    </row>
    <row r="119" spans="1:26" s="22" customFormat="1" ht="18" hidden="1" customHeight="1" x14ac:dyDescent="0.25">
      <c r="A119" s="313" t="s">
        <v>63</v>
      </c>
      <c r="B119" s="313"/>
      <c r="C119" s="313"/>
      <c r="D119" s="313"/>
      <c r="E119" s="313"/>
      <c r="F119" s="310"/>
      <c r="G119" s="127">
        <f>G19+G39+G51+G62+G68+G77+G78+G79+G97</f>
        <v>72.400000000000006</v>
      </c>
      <c r="H119" s="127">
        <f t="shared" ref="H119:K119" si="7">H19+H39+H51+H62+H68+H77+H78+H79+H97</f>
        <v>280.10000000000002</v>
      </c>
      <c r="I119" s="127">
        <f t="shared" si="7"/>
        <v>255.3</v>
      </c>
      <c r="J119" s="127">
        <f t="shared" si="7"/>
        <v>0</v>
      </c>
      <c r="K119" s="127">
        <f t="shared" si="7"/>
        <v>0</v>
      </c>
      <c r="L119" s="143"/>
      <c r="M119" s="21"/>
      <c r="N119" s="21"/>
      <c r="O119" s="21"/>
      <c r="P119" s="13"/>
      <c r="Q119" s="18"/>
      <c r="R119" s="19"/>
      <c r="S119" s="19"/>
      <c r="T119" s="19"/>
      <c r="U119" s="19"/>
      <c r="V119" s="19"/>
      <c r="W119" s="19"/>
      <c r="X119" s="19"/>
      <c r="Y119" s="19"/>
      <c r="Z119" s="19"/>
    </row>
    <row r="120" spans="1:26" s="22" customFormat="1" ht="18" hidden="1" customHeight="1" x14ac:dyDescent="0.25">
      <c r="A120" s="314" t="s">
        <v>64</v>
      </c>
      <c r="B120" s="315"/>
      <c r="C120" s="315"/>
      <c r="D120" s="315"/>
      <c r="E120" s="315"/>
      <c r="F120" s="316"/>
      <c r="G120" s="204"/>
      <c r="H120" s="204"/>
      <c r="I120" s="204"/>
      <c r="J120" s="204"/>
      <c r="K120" s="204"/>
      <c r="L120" s="143"/>
      <c r="M120" s="21"/>
      <c r="N120" s="21"/>
      <c r="O120" s="21"/>
      <c r="P120" s="13"/>
      <c r="Q120" s="18"/>
      <c r="R120" s="19"/>
      <c r="S120" s="19"/>
      <c r="T120" s="19"/>
      <c r="U120" s="19"/>
      <c r="V120" s="19"/>
      <c r="W120" s="19"/>
      <c r="X120" s="19"/>
      <c r="Y120" s="19"/>
      <c r="Z120" s="19"/>
    </row>
    <row r="121" spans="1:26" s="22" customFormat="1" ht="33" hidden="1" customHeight="1" x14ac:dyDescent="0.25">
      <c r="A121" s="310" t="s">
        <v>65</v>
      </c>
      <c r="B121" s="311"/>
      <c r="C121" s="311"/>
      <c r="D121" s="311"/>
      <c r="E121" s="311"/>
      <c r="F121" s="312"/>
      <c r="G121" s="127">
        <f>G111</f>
        <v>70.400000000000006</v>
      </c>
      <c r="H121" s="127">
        <f>H111</f>
        <v>0</v>
      </c>
      <c r="I121" s="127">
        <f>I111</f>
        <v>0</v>
      </c>
      <c r="J121" s="127">
        <f>J111</f>
        <v>0</v>
      </c>
      <c r="K121" s="127">
        <f>K111</f>
        <v>0</v>
      </c>
      <c r="L121" s="143"/>
      <c r="M121" s="21"/>
      <c r="N121" s="21"/>
      <c r="O121" s="21"/>
      <c r="P121" s="13"/>
      <c r="Q121" s="18"/>
      <c r="R121" s="19"/>
      <c r="S121" s="19"/>
      <c r="T121" s="19"/>
      <c r="U121" s="19"/>
      <c r="V121" s="19"/>
      <c r="W121" s="19"/>
      <c r="X121" s="19"/>
      <c r="Y121" s="19"/>
      <c r="Z121" s="19"/>
    </row>
    <row r="122" spans="1:26" s="22" customFormat="1" ht="18" hidden="1" customHeight="1" x14ac:dyDescent="0.25">
      <c r="A122" s="310" t="s">
        <v>66</v>
      </c>
      <c r="B122" s="311"/>
      <c r="C122" s="311"/>
      <c r="D122" s="311"/>
      <c r="E122" s="311"/>
      <c r="F122" s="312"/>
      <c r="G122" s="127">
        <f>G93</f>
        <v>440</v>
      </c>
      <c r="H122" s="127">
        <f>H93</f>
        <v>340</v>
      </c>
      <c r="I122" s="127">
        <f>I93</f>
        <v>516</v>
      </c>
      <c r="J122" s="127">
        <f>J93</f>
        <v>0</v>
      </c>
      <c r="K122" s="127">
        <f>K93</f>
        <v>0</v>
      </c>
      <c r="L122" s="143"/>
      <c r="M122" s="21"/>
      <c r="N122" s="21"/>
      <c r="O122" s="21"/>
      <c r="P122" s="13"/>
      <c r="Q122" s="18"/>
      <c r="R122" s="19"/>
      <c r="S122" s="19"/>
      <c r="T122" s="19"/>
      <c r="U122" s="19"/>
      <c r="V122" s="19"/>
      <c r="W122" s="19"/>
      <c r="X122" s="19"/>
      <c r="Y122" s="19"/>
      <c r="Z122" s="19"/>
    </row>
    <row r="123" spans="1:26" s="22" customFormat="1" ht="18" hidden="1" customHeight="1" x14ac:dyDescent="0.25">
      <c r="A123" s="310" t="s">
        <v>110</v>
      </c>
      <c r="B123" s="311"/>
      <c r="C123" s="311"/>
      <c r="D123" s="311"/>
      <c r="E123" s="311"/>
      <c r="F123" s="312"/>
      <c r="G123" s="127"/>
      <c r="H123" s="127"/>
      <c r="I123" s="127"/>
      <c r="J123" s="127"/>
      <c r="K123" s="127"/>
      <c r="L123" s="143"/>
      <c r="M123" s="21"/>
      <c r="N123" s="21"/>
      <c r="O123" s="21"/>
      <c r="P123" s="13"/>
      <c r="Q123" s="18"/>
      <c r="R123" s="19"/>
      <c r="S123" s="19"/>
      <c r="T123" s="19"/>
      <c r="U123" s="19"/>
      <c r="V123" s="19"/>
      <c r="W123" s="19"/>
      <c r="X123" s="19"/>
      <c r="Y123" s="19"/>
      <c r="Z123" s="19"/>
    </row>
    <row r="124" spans="1:26" s="22" customFormat="1" ht="39.75" hidden="1" customHeight="1" x14ac:dyDescent="0.25">
      <c r="A124" s="310" t="s">
        <v>67</v>
      </c>
      <c r="B124" s="311"/>
      <c r="C124" s="311"/>
      <c r="D124" s="311"/>
      <c r="E124" s="311"/>
      <c r="F124" s="312"/>
      <c r="G124" s="204"/>
      <c r="H124" s="204"/>
      <c r="I124" s="204"/>
      <c r="J124" s="204"/>
      <c r="K124" s="204"/>
      <c r="L124" s="143"/>
      <c r="M124" s="21"/>
      <c r="N124" s="21"/>
      <c r="O124" s="21"/>
      <c r="P124" s="13"/>
      <c r="Q124" s="18"/>
      <c r="R124" s="19"/>
      <c r="S124" s="19"/>
      <c r="T124" s="19"/>
      <c r="U124" s="19"/>
      <c r="V124" s="19"/>
      <c r="W124" s="19"/>
      <c r="X124" s="19"/>
      <c r="Y124" s="19"/>
      <c r="Z124" s="19"/>
    </row>
    <row r="125" spans="1:26" s="22" customFormat="1" ht="36.75" hidden="1" customHeight="1" x14ac:dyDescent="0.25">
      <c r="A125" s="310" t="s">
        <v>68</v>
      </c>
      <c r="B125" s="311"/>
      <c r="C125" s="311"/>
      <c r="D125" s="311"/>
      <c r="E125" s="311"/>
      <c r="F125" s="312"/>
      <c r="G125" s="127">
        <f>G69+G65+G48+G52</f>
        <v>0</v>
      </c>
      <c r="H125" s="127">
        <f t="shared" ref="H125:K125" si="8">H69+H65+H48+H52</f>
        <v>146.6</v>
      </c>
      <c r="I125" s="127">
        <f t="shared" si="8"/>
        <v>61</v>
      </c>
      <c r="J125" s="127">
        <f t="shared" si="8"/>
        <v>387.40000000000003</v>
      </c>
      <c r="K125" s="127">
        <f t="shared" si="8"/>
        <v>7.1</v>
      </c>
      <c r="L125" s="143"/>
      <c r="M125" s="21"/>
      <c r="N125" s="21"/>
      <c r="O125" s="21"/>
      <c r="P125" s="13"/>
      <c r="Q125" s="18"/>
      <c r="R125" s="19"/>
      <c r="S125" s="19"/>
      <c r="T125" s="19"/>
      <c r="U125" s="19"/>
      <c r="V125" s="19"/>
      <c r="W125" s="19"/>
      <c r="X125" s="19"/>
      <c r="Y125" s="19"/>
      <c r="Z125" s="19"/>
    </row>
    <row r="126" spans="1:26" s="22" customFormat="1" ht="35.25" hidden="1" customHeight="1" x14ac:dyDescent="0.25">
      <c r="A126" s="310" t="s">
        <v>69</v>
      </c>
      <c r="B126" s="311"/>
      <c r="C126" s="311"/>
      <c r="D126" s="311"/>
      <c r="E126" s="311"/>
      <c r="F126" s="312"/>
      <c r="G126" s="127">
        <f>SUM(G40)</f>
        <v>0</v>
      </c>
      <c r="H126" s="127">
        <f t="shared" ref="H126:K126" si="9">SUM(H40)</f>
        <v>0</v>
      </c>
      <c r="I126" s="127">
        <f t="shared" si="9"/>
        <v>5</v>
      </c>
      <c r="J126" s="127">
        <f t="shared" si="9"/>
        <v>0</v>
      </c>
      <c r="K126" s="127">
        <f t="shared" si="9"/>
        <v>0</v>
      </c>
      <c r="L126" s="143"/>
      <c r="M126" s="21"/>
      <c r="N126" s="21"/>
      <c r="O126" s="21"/>
      <c r="P126" s="13"/>
      <c r="Q126" s="18"/>
      <c r="R126" s="19"/>
      <c r="S126" s="19"/>
      <c r="T126" s="19"/>
      <c r="U126" s="19"/>
      <c r="V126" s="19"/>
      <c r="W126" s="19"/>
      <c r="X126" s="19"/>
      <c r="Y126" s="19"/>
      <c r="Z126" s="19"/>
    </row>
    <row r="127" spans="1:26" s="22" customFormat="1" ht="20.25" hidden="1" customHeight="1" x14ac:dyDescent="0.25">
      <c r="A127" s="310" t="s">
        <v>70</v>
      </c>
      <c r="B127" s="311"/>
      <c r="C127" s="311"/>
      <c r="D127" s="311"/>
      <c r="E127" s="311"/>
      <c r="F127" s="312"/>
      <c r="G127" s="204"/>
      <c r="H127" s="204"/>
      <c r="I127" s="204"/>
      <c r="J127" s="204"/>
      <c r="K127" s="204"/>
      <c r="L127" s="143"/>
      <c r="M127" s="21"/>
      <c r="N127" s="21"/>
      <c r="O127" s="21"/>
      <c r="P127" s="13"/>
      <c r="Q127" s="18"/>
      <c r="R127" s="19"/>
      <c r="S127" s="19"/>
      <c r="T127" s="19"/>
      <c r="U127" s="19"/>
      <c r="V127" s="19"/>
      <c r="W127" s="19"/>
      <c r="X127" s="19"/>
      <c r="Y127" s="19"/>
      <c r="Z127" s="19"/>
    </row>
    <row r="128" spans="1:26" s="22" customFormat="1" ht="14.25" hidden="1" customHeight="1" x14ac:dyDescent="0.25">
      <c r="A128" s="359" t="s">
        <v>45</v>
      </c>
      <c r="B128" s="360"/>
      <c r="C128" s="360"/>
      <c r="D128" s="360"/>
      <c r="E128" s="360"/>
      <c r="F128" s="361"/>
      <c r="G128" s="98">
        <f>G41+G20</f>
        <v>3</v>
      </c>
      <c r="H128" s="98">
        <f>H41+H20</f>
        <v>34.4</v>
      </c>
      <c r="I128" s="98">
        <f>I41+I20</f>
        <v>3</v>
      </c>
      <c r="J128" s="98">
        <f>J41+J20</f>
        <v>41.3</v>
      </c>
      <c r="K128" s="98">
        <f>K41+K20</f>
        <v>48.2</v>
      </c>
      <c r="L128" s="143"/>
      <c r="M128" s="21"/>
      <c r="N128" s="21"/>
      <c r="O128" s="21"/>
      <c r="P128" s="13"/>
      <c r="Q128" s="18"/>
      <c r="R128" s="19"/>
      <c r="S128" s="19"/>
      <c r="T128" s="19"/>
      <c r="U128" s="19"/>
      <c r="V128" s="19"/>
      <c r="W128" s="19"/>
      <c r="X128" s="19"/>
      <c r="Y128" s="19"/>
      <c r="Z128" s="19"/>
    </row>
    <row r="129" spans="1:26" s="22" customFormat="1" ht="21.75" hidden="1" customHeight="1" x14ac:dyDescent="0.25">
      <c r="A129" s="99"/>
      <c r="B129" s="99"/>
      <c r="C129" s="99"/>
      <c r="D129" s="99"/>
      <c r="E129" s="99"/>
      <c r="F129" s="99"/>
      <c r="G129" s="100">
        <f>SUM(G117:G128)</f>
        <v>2504.5</v>
      </c>
      <c r="H129" s="100">
        <f>SUM(H117:H128)</f>
        <v>2333.1</v>
      </c>
      <c r="I129" s="100">
        <f>SUM(I117:I128)</f>
        <v>1456.3</v>
      </c>
      <c r="J129" s="100">
        <f>SUM(J117:J128)</f>
        <v>3794.5000000000005</v>
      </c>
      <c r="K129" s="100">
        <f>SUM(K117:K128)</f>
        <v>3449.1</v>
      </c>
      <c r="L129" s="143"/>
      <c r="M129" s="21"/>
      <c r="N129" s="21"/>
      <c r="O129" s="21"/>
      <c r="P129" s="13"/>
      <c r="Q129" s="18"/>
      <c r="R129" s="19"/>
      <c r="S129" s="19"/>
      <c r="T129" s="19"/>
      <c r="U129" s="19"/>
      <c r="V129" s="19"/>
      <c r="W129" s="19"/>
      <c r="X129" s="19"/>
      <c r="Y129" s="19"/>
      <c r="Z129" s="19"/>
    </row>
    <row r="130" spans="1:26" s="22" customFormat="1" ht="20.25" customHeight="1" x14ac:dyDescent="0.2">
      <c r="A130" s="16"/>
      <c r="B130" s="16"/>
      <c r="C130" s="16"/>
      <c r="D130" s="16"/>
      <c r="E130" s="16"/>
      <c r="F130" s="16"/>
      <c r="G130" s="17"/>
      <c r="H130" s="17"/>
      <c r="I130" s="17"/>
      <c r="J130" s="17"/>
      <c r="K130" s="17"/>
      <c r="L130" s="142"/>
      <c r="M130" s="21"/>
      <c r="N130" s="21"/>
      <c r="O130" s="21"/>
      <c r="P130" s="13"/>
      <c r="Q130" s="18"/>
      <c r="R130" s="19"/>
      <c r="S130" s="19"/>
      <c r="T130" s="19"/>
      <c r="U130" s="19"/>
      <c r="V130" s="19"/>
      <c r="W130" s="19"/>
      <c r="X130" s="19"/>
      <c r="Y130" s="19"/>
      <c r="Z130" s="19"/>
    </row>
    <row r="131" spans="1:26" s="22" customFormat="1" ht="15.75" x14ac:dyDescent="0.2">
      <c r="A131" s="16"/>
      <c r="B131" s="16"/>
      <c r="C131" s="16"/>
      <c r="D131" s="293" t="s">
        <v>147</v>
      </c>
      <c r="E131" s="294"/>
      <c r="F131" s="294"/>
      <c r="G131" s="294"/>
      <c r="H131" s="294"/>
      <c r="I131" s="294"/>
      <c r="J131" s="294"/>
      <c r="K131" s="17"/>
      <c r="L131" s="21"/>
      <c r="M131" s="21"/>
      <c r="N131" s="21"/>
      <c r="O131" s="21"/>
      <c r="P131" s="13"/>
      <c r="Q131" s="18"/>
      <c r="R131" s="19"/>
      <c r="S131" s="19"/>
      <c r="T131" s="19"/>
      <c r="U131" s="19"/>
      <c r="V131" s="19"/>
      <c r="W131" s="19"/>
      <c r="X131" s="19"/>
      <c r="Y131" s="19"/>
      <c r="Z131" s="19"/>
    </row>
    <row r="132" spans="1:26" s="22" customFormat="1" x14ac:dyDescent="0.2">
      <c r="A132" s="16"/>
      <c r="B132" s="16"/>
      <c r="C132" s="16"/>
      <c r="D132" s="16"/>
      <c r="E132" s="16"/>
      <c r="F132" s="16"/>
      <c r="G132" s="17"/>
      <c r="H132" s="115" t="s">
        <v>55</v>
      </c>
      <c r="I132" s="17"/>
      <c r="J132" s="17"/>
      <c r="L132" s="21"/>
      <c r="M132" s="21"/>
      <c r="N132" s="21"/>
      <c r="O132" s="21"/>
      <c r="P132" s="13"/>
      <c r="Q132" s="18"/>
      <c r="R132" s="19"/>
      <c r="S132" s="19"/>
      <c r="T132" s="19"/>
      <c r="U132" s="19"/>
      <c r="V132" s="19"/>
      <c r="W132" s="19"/>
      <c r="X132" s="19"/>
      <c r="Y132" s="19"/>
      <c r="Z132" s="19"/>
    </row>
    <row r="133" spans="1:26" ht="74.25" customHeight="1" x14ac:dyDescent="0.2">
      <c r="A133" s="348" t="s">
        <v>43</v>
      </c>
      <c r="B133" s="348"/>
      <c r="C133" s="348"/>
      <c r="D133" s="348"/>
      <c r="E133" s="348"/>
      <c r="F133" s="348"/>
      <c r="G133" s="132" t="s">
        <v>104</v>
      </c>
      <c r="H133" s="132" t="s">
        <v>96</v>
      </c>
      <c r="I133" s="133" t="s">
        <v>97</v>
      </c>
      <c r="J133" s="133" t="s">
        <v>149</v>
      </c>
      <c r="K133" s="133" t="s">
        <v>150</v>
      </c>
    </row>
    <row r="134" spans="1:26" ht="19.5" customHeight="1" x14ac:dyDescent="0.2">
      <c r="A134" s="125" t="s">
        <v>130</v>
      </c>
      <c r="B134" s="417" t="s">
        <v>131</v>
      </c>
      <c r="C134" s="418"/>
      <c r="D134" s="418"/>
      <c r="E134" s="418"/>
      <c r="F134" s="419"/>
      <c r="G134" s="129">
        <f>SUM(G135:G145)</f>
        <v>2501.5</v>
      </c>
      <c r="H134" s="129">
        <f>SUM(H135:H145)</f>
        <v>2298.6999999999998</v>
      </c>
      <c r="I134" s="129">
        <f>SUM(I135:I145)</f>
        <v>1453.3</v>
      </c>
      <c r="J134" s="129">
        <f>SUM(J135:J145)</f>
        <v>3753.2000000000003</v>
      </c>
      <c r="K134" s="161">
        <f>SUM(K135:K145)</f>
        <v>3400.9</v>
      </c>
    </row>
    <row r="135" spans="1:26" ht="21" customHeight="1" x14ac:dyDescent="0.25">
      <c r="A135" s="126" t="s">
        <v>133</v>
      </c>
      <c r="B135" s="420" t="s">
        <v>44</v>
      </c>
      <c r="C135" s="420"/>
      <c r="D135" s="420"/>
      <c r="E135" s="420"/>
      <c r="F135" s="421"/>
      <c r="G135" s="134">
        <f>G117</f>
        <v>1918.7</v>
      </c>
      <c r="H135" s="135">
        <f>H117</f>
        <v>1532</v>
      </c>
      <c r="I135" s="161">
        <f>I117</f>
        <v>615.99999999999989</v>
      </c>
      <c r="J135" s="127">
        <f>J117</f>
        <v>3365.8</v>
      </c>
      <c r="K135" s="127">
        <f>K117</f>
        <v>3393.8</v>
      </c>
      <c r="L135" s="23"/>
    </row>
    <row r="136" spans="1:26" ht="22.5" customHeight="1" x14ac:dyDescent="0.25">
      <c r="A136" s="126" t="s">
        <v>134</v>
      </c>
      <c r="B136" s="295" t="s">
        <v>62</v>
      </c>
      <c r="C136" s="295"/>
      <c r="D136" s="295"/>
      <c r="E136" s="295"/>
      <c r="F136" s="296"/>
      <c r="G136" s="134"/>
      <c r="H136" s="135"/>
      <c r="I136" s="161"/>
      <c r="J136" s="127"/>
      <c r="K136" s="127"/>
      <c r="L136" s="23"/>
    </row>
    <row r="137" spans="1:26" ht="20.25" customHeight="1" x14ac:dyDescent="0.25">
      <c r="A137" s="126" t="s">
        <v>135</v>
      </c>
      <c r="B137" s="295" t="s">
        <v>63</v>
      </c>
      <c r="C137" s="295"/>
      <c r="D137" s="295"/>
      <c r="E137" s="295"/>
      <c r="F137" s="296"/>
      <c r="G137" s="134">
        <f>G119</f>
        <v>72.400000000000006</v>
      </c>
      <c r="H137" s="134">
        <f>H119</f>
        <v>280.10000000000002</v>
      </c>
      <c r="I137" s="192">
        <f>I119</f>
        <v>255.3</v>
      </c>
      <c r="J137" s="128"/>
      <c r="K137" s="128"/>
      <c r="L137" s="23"/>
    </row>
    <row r="138" spans="1:26" ht="21" customHeight="1" x14ac:dyDescent="0.25">
      <c r="A138" s="126" t="s">
        <v>136</v>
      </c>
      <c r="B138" s="297" t="s">
        <v>64</v>
      </c>
      <c r="C138" s="297"/>
      <c r="D138" s="297"/>
      <c r="E138" s="297"/>
      <c r="F138" s="298"/>
      <c r="G138" s="134"/>
      <c r="H138" s="135"/>
      <c r="I138" s="161"/>
      <c r="J138" s="127"/>
      <c r="K138" s="127"/>
      <c r="L138" s="24"/>
    </row>
    <row r="139" spans="1:26" ht="33.75" customHeight="1" x14ac:dyDescent="0.2">
      <c r="A139" s="126" t="s">
        <v>137</v>
      </c>
      <c r="B139" s="295" t="s">
        <v>65</v>
      </c>
      <c r="C139" s="295"/>
      <c r="D139" s="295"/>
      <c r="E139" s="295"/>
      <c r="F139" s="296"/>
      <c r="G139" s="135">
        <f>G121</f>
        <v>70.400000000000006</v>
      </c>
      <c r="H139" s="127"/>
      <c r="I139" s="161"/>
      <c r="J139" s="127"/>
      <c r="K139" s="127"/>
      <c r="L139" s="23"/>
    </row>
    <row r="140" spans="1:26" ht="26.25" customHeight="1" x14ac:dyDescent="0.25">
      <c r="A140" s="126" t="s">
        <v>138</v>
      </c>
      <c r="B140" s="295" t="s">
        <v>66</v>
      </c>
      <c r="C140" s="295"/>
      <c r="D140" s="295"/>
      <c r="E140" s="295"/>
      <c r="F140" s="296"/>
      <c r="G140" s="134">
        <f>G122</f>
        <v>440</v>
      </c>
      <c r="H140" s="134">
        <f>H122</f>
        <v>340</v>
      </c>
      <c r="I140" s="192">
        <f>I122</f>
        <v>516</v>
      </c>
      <c r="J140" s="128"/>
      <c r="K140" s="128"/>
      <c r="L140" s="23"/>
    </row>
    <row r="141" spans="1:26" ht="27.75" customHeight="1" x14ac:dyDescent="0.25">
      <c r="A141" s="126" t="s">
        <v>139</v>
      </c>
      <c r="B141" s="295" t="s">
        <v>132</v>
      </c>
      <c r="C141" s="295"/>
      <c r="D141" s="295"/>
      <c r="E141" s="295"/>
      <c r="F141" s="296"/>
      <c r="G141" s="134"/>
      <c r="H141" s="135"/>
      <c r="I141" s="161"/>
      <c r="J141" s="127"/>
      <c r="K141" s="127"/>
      <c r="L141" s="23"/>
    </row>
    <row r="142" spans="1:26" ht="18" customHeight="1" x14ac:dyDescent="0.25">
      <c r="A142" s="126" t="s">
        <v>140</v>
      </c>
      <c r="B142" s="295" t="s">
        <v>67</v>
      </c>
      <c r="C142" s="295"/>
      <c r="D142" s="295"/>
      <c r="E142" s="295"/>
      <c r="F142" s="296"/>
      <c r="G142" s="134"/>
      <c r="H142" s="135"/>
      <c r="I142" s="161"/>
      <c r="J142" s="127"/>
      <c r="K142" s="127"/>
      <c r="L142" s="24"/>
    </row>
    <row r="143" spans="1:26" ht="18.75" customHeight="1" x14ac:dyDescent="0.25">
      <c r="A143" s="126" t="s">
        <v>141</v>
      </c>
      <c r="B143" s="295" t="s">
        <v>68</v>
      </c>
      <c r="C143" s="295"/>
      <c r="D143" s="295"/>
      <c r="E143" s="295"/>
      <c r="F143" s="296"/>
      <c r="G143" s="134"/>
      <c r="H143" s="134">
        <f>H125</f>
        <v>146.6</v>
      </c>
      <c r="I143" s="193">
        <f>I125</f>
        <v>61</v>
      </c>
      <c r="J143" s="134">
        <f>J125</f>
        <v>387.40000000000003</v>
      </c>
      <c r="K143" s="128">
        <f>K125</f>
        <v>7.1</v>
      </c>
      <c r="L143" s="23"/>
    </row>
    <row r="144" spans="1:26" ht="22.5" customHeight="1" x14ac:dyDescent="0.25">
      <c r="A144" s="126" t="s">
        <v>142</v>
      </c>
      <c r="B144" s="295" t="s">
        <v>69</v>
      </c>
      <c r="C144" s="295"/>
      <c r="D144" s="295"/>
      <c r="E144" s="295"/>
      <c r="F144" s="296"/>
      <c r="G144" s="134"/>
      <c r="H144" s="135"/>
      <c r="I144" s="161">
        <f>I126</f>
        <v>5</v>
      </c>
      <c r="J144" s="127"/>
      <c r="K144" s="127"/>
      <c r="L144" s="24"/>
    </row>
    <row r="145" spans="1:12" ht="33" customHeight="1" x14ac:dyDescent="0.25">
      <c r="A145" s="126" t="s">
        <v>143</v>
      </c>
      <c r="B145" s="295" t="s">
        <v>70</v>
      </c>
      <c r="C145" s="295"/>
      <c r="D145" s="295"/>
      <c r="E145" s="295"/>
      <c r="F145" s="296"/>
      <c r="G145" s="134"/>
      <c r="H145" s="135"/>
      <c r="I145" s="161"/>
      <c r="J145" s="127"/>
      <c r="K145" s="127"/>
      <c r="L145" s="24"/>
    </row>
    <row r="146" spans="1:12" ht="34.5" customHeight="1" x14ac:dyDescent="0.2">
      <c r="A146" s="125" t="s">
        <v>144</v>
      </c>
      <c r="B146" s="414" t="s">
        <v>45</v>
      </c>
      <c r="C146" s="415"/>
      <c r="D146" s="415"/>
      <c r="E146" s="415"/>
      <c r="F146" s="416"/>
      <c r="G146" s="136">
        <f>G128</f>
        <v>3</v>
      </c>
      <c r="H146" s="136">
        <f>H128</f>
        <v>34.4</v>
      </c>
      <c r="I146" s="136">
        <f>I128</f>
        <v>3</v>
      </c>
      <c r="J146" s="136">
        <f>J128</f>
        <v>41.3</v>
      </c>
      <c r="K146" s="131">
        <f>K128</f>
        <v>48.2</v>
      </c>
      <c r="L146" s="23"/>
    </row>
    <row r="147" spans="1:12" ht="19.5" customHeight="1" x14ac:dyDescent="0.2">
      <c r="A147" s="346" t="s">
        <v>151</v>
      </c>
      <c r="B147" s="346"/>
      <c r="C147" s="346"/>
      <c r="D147" s="346"/>
      <c r="E147" s="346"/>
      <c r="F147" s="347"/>
      <c r="G147" s="137">
        <f>SUM(G135:G146)</f>
        <v>2504.5</v>
      </c>
      <c r="H147" s="137">
        <f>SUM(H135:H146)</f>
        <v>2333.1</v>
      </c>
      <c r="I147" s="130">
        <f>SUM(I135:I146)</f>
        <v>1456.3</v>
      </c>
      <c r="J147" s="130">
        <f>SUM(J135:J146)</f>
        <v>3794.5000000000005</v>
      </c>
      <c r="K147" s="130">
        <f>SUM(K135:K146)</f>
        <v>3449.1</v>
      </c>
      <c r="L147" s="23"/>
    </row>
    <row r="148" spans="1:12" x14ac:dyDescent="0.2">
      <c r="G148" s="25"/>
      <c r="H148" s="25"/>
      <c r="I148" s="25"/>
      <c r="J148" s="25"/>
      <c r="K148" s="25"/>
    </row>
  </sheetData>
  <sheetProtection selectLockedCells="1" selectUnlockedCells="1"/>
  <mergeCells count="281">
    <mergeCell ref="L1:O1"/>
    <mergeCell ref="T62:T64"/>
    <mergeCell ref="U62:U64"/>
    <mergeCell ref="M62:M64"/>
    <mergeCell ref="D36:D42"/>
    <mergeCell ref="N38:N39"/>
    <mergeCell ref="O38:O39"/>
    <mergeCell ref="H36:H38"/>
    <mergeCell ref="K36:K38"/>
    <mergeCell ref="G36:G38"/>
    <mergeCell ref="D45:D46"/>
    <mergeCell ref="C60:F60"/>
    <mergeCell ref="B55:F55"/>
    <mergeCell ref="D58:D59"/>
    <mergeCell ref="E58:E59"/>
    <mergeCell ref="L46:O46"/>
    <mergeCell ref="E36:E42"/>
    <mergeCell ref="L42:O42"/>
    <mergeCell ref="I36:I38"/>
    <mergeCell ref="M38:M39"/>
    <mergeCell ref="C58:C59"/>
    <mergeCell ref="C57:O57"/>
    <mergeCell ref="L33:O33"/>
    <mergeCell ref="B33:F33"/>
    <mergeCell ref="L115:O115"/>
    <mergeCell ref="O110:O112"/>
    <mergeCell ref="L54:O54"/>
    <mergeCell ref="M110:M112"/>
    <mergeCell ref="N62:N64"/>
    <mergeCell ref="T50:T52"/>
    <mergeCell ref="S50:S52"/>
    <mergeCell ref="V50:V52"/>
    <mergeCell ref="U50:U52"/>
    <mergeCell ref="S53:V53"/>
    <mergeCell ref="O62:O64"/>
    <mergeCell ref="L107:O107"/>
    <mergeCell ref="N92:N93"/>
    <mergeCell ref="L114:O114"/>
    <mergeCell ref="C102:O102"/>
    <mergeCell ref="L91:O91"/>
    <mergeCell ref="C96:C98"/>
    <mergeCell ref="E96:E98"/>
    <mergeCell ref="O92:O93"/>
    <mergeCell ref="L70:O70"/>
    <mergeCell ref="L67:L69"/>
    <mergeCell ref="M67:M69"/>
    <mergeCell ref="N67:N69"/>
    <mergeCell ref="O67:O69"/>
    <mergeCell ref="B146:F146"/>
    <mergeCell ref="B142:F142"/>
    <mergeCell ref="B143:F143"/>
    <mergeCell ref="B144:F144"/>
    <mergeCell ref="B145:F145"/>
    <mergeCell ref="B134:F134"/>
    <mergeCell ref="B135:F135"/>
    <mergeCell ref="B136:F136"/>
    <mergeCell ref="B139:F139"/>
    <mergeCell ref="B140:F140"/>
    <mergeCell ref="F36:F38"/>
    <mergeCell ref="B36:B42"/>
    <mergeCell ref="C36:C42"/>
    <mergeCell ref="L96:L97"/>
    <mergeCell ref="M96:M97"/>
    <mergeCell ref="N96:N97"/>
    <mergeCell ref="O96:O97"/>
    <mergeCell ref="L38:L39"/>
    <mergeCell ref="C92:C95"/>
    <mergeCell ref="B45:B46"/>
    <mergeCell ref="C43:F43"/>
    <mergeCell ref="E45:E46"/>
    <mergeCell ref="B81:B87"/>
    <mergeCell ref="C81:C87"/>
    <mergeCell ref="D81:D87"/>
    <mergeCell ref="B92:B95"/>
    <mergeCell ref="C88:F88"/>
    <mergeCell ref="B58:B59"/>
    <mergeCell ref="E62:E66"/>
    <mergeCell ref="D47:D49"/>
    <mergeCell ref="C44:O44"/>
    <mergeCell ref="C45:C46"/>
    <mergeCell ref="N110:N112"/>
    <mergeCell ref="A110:A112"/>
    <mergeCell ref="B110:B112"/>
    <mergeCell ref="C110:C112"/>
    <mergeCell ref="D110:D112"/>
    <mergeCell ref="E110:E112"/>
    <mergeCell ref="L110:L112"/>
    <mergeCell ref="B73:B80"/>
    <mergeCell ref="C35:O35"/>
    <mergeCell ref="A103:A105"/>
    <mergeCell ref="B103:B105"/>
    <mergeCell ref="A81:A87"/>
    <mergeCell ref="A67:A70"/>
    <mergeCell ref="C107:F107"/>
    <mergeCell ref="C100:F100"/>
    <mergeCell ref="L43:O43"/>
    <mergeCell ref="A73:A80"/>
    <mergeCell ref="L103:L104"/>
    <mergeCell ref="L49:O49"/>
    <mergeCell ref="B56:O56"/>
    <mergeCell ref="B67:B70"/>
    <mergeCell ref="C67:C70"/>
    <mergeCell ref="C99:F99"/>
    <mergeCell ref="C103:C105"/>
    <mergeCell ref="A28:A31"/>
    <mergeCell ref="B28:B31"/>
    <mergeCell ref="M18:M20"/>
    <mergeCell ref="A11:A13"/>
    <mergeCell ref="B11:B13"/>
    <mergeCell ref="B16:O16"/>
    <mergeCell ref="L21:O21"/>
    <mergeCell ref="A22:A25"/>
    <mergeCell ref="B22:B25"/>
    <mergeCell ref="C22:C25"/>
    <mergeCell ref="J22:J24"/>
    <mergeCell ref="K11:K13"/>
    <mergeCell ref="A15:O15"/>
    <mergeCell ref="D11:D13"/>
    <mergeCell ref="E11:E13"/>
    <mergeCell ref="F11:F13"/>
    <mergeCell ref="G11:G13"/>
    <mergeCell ref="I11:I13"/>
    <mergeCell ref="H11:H13"/>
    <mergeCell ref="L11:O11"/>
    <mergeCell ref="L12:L13"/>
    <mergeCell ref="D22:D25"/>
    <mergeCell ref="E22:E25"/>
    <mergeCell ref="I28:I30"/>
    <mergeCell ref="G22:G24"/>
    <mergeCell ref="C27:O27"/>
    <mergeCell ref="D28:D31"/>
    <mergeCell ref="L25:O25"/>
    <mergeCell ref="C32:F32"/>
    <mergeCell ref="L32:O32"/>
    <mergeCell ref="K28:K30"/>
    <mergeCell ref="L26:O26"/>
    <mergeCell ref="C18:C21"/>
    <mergeCell ref="L18:L20"/>
    <mergeCell ref="C28:C31"/>
    <mergeCell ref="A147:F147"/>
    <mergeCell ref="A133:F133"/>
    <mergeCell ref="M12:O12"/>
    <mergeCell ref="A14:O14"/>
    <mergeCell ref="C11:C13"/>
    <mergeCell ref="J11:J13"/>
    <mergeCell ref="M103:M104"/>
    <mergeCell ref="L113:O113"/>
    <mergeCell ref="O18:O20"/>
    <mergeCell ref="A50:A53"/>
    <mergeCell ref="B50:B53"/>
    <mergeCell ref="C50:C53"/>
    <mergeCell ref="A125:F125"/>
    <mergeCell ref="A127:F127"/>
    <mergeCell ref="A128:F128"/>
    <mergeCell ref="B141:F141"/>
    <mergeCell ref="A122:F122"/>
    <mergeCell ref="A123:F123"/>
    <mergeCell ref="K22:K24"/>
    <mergeCell ref="B34:O34"/>
    <mergeCell ref="J28:J30"/>
    <mergeCell ref="E18:E21"/>
    <mergeCell ref="I22:I24"/>
    <mergeCell ref="B18:B21"/>
    <mergeCell ref="A126:F126"/>
    <mergeCell ref="D90:D91"/>
    <mergeCell ref="A92:A95"/>
    <mergeCell ref="C90:C91"/>
    <mergeCell ref="E90:E91"/>
    <mergeCell ref="A124:F124"/>
    <mergeCell ref="B96:B98"/>
    <mergeCell ref="A71:A72"/>
    <mergeCell ref="B71:B72"/>
    <mergeCell ref="A115:F115"/>
    <mergeCell ref="D103:D105"/>
    <mergeCell ref="E103:E105"/>
    <mergeCell ref="C89:O89"/>
    <mergeCell ref="F103:F104"/>
    <mergeCell ref="N103:N104"/>
    <mergeCell ref="O103:O104"/>
    <mergeCell ref="E73:E80"/>
    <mergeCell ref="F74:F76"/>
    <mergeCell ref="G74:G76"/>
    <mergeCell ref="H74:H76"/>
    <mergeCell ref="I74:I76"/>
    <mergeCell ref="J74:J76"/>
    <mergeCell ref="K74:K76"/>
    <mergeCell ref="D73:D80"/>
    <mergeCell ref="D131:J131"/>
    <mergeCell ref="B137:F137"/>
    <mergeCell ref="B138:F138"/>
    <mergeCell ref="A90:A91"/>
    <mergeCell ref="G103:G104"/>
    <mergeCell ref="H103:H104"/>
    <mergeCell ref="I103:I104"/>
    <mergeCell ref="J103:J104"/>
    <mergeCell ref="B114:F114"/>
    <mergeCell ref="D96:D98"/>
    <mergeCell ref="D92:D95"/>
    <mergeCell ref="E92:E95"/>
    <mergeCell ref="B90:B91"/>
    <mergeCell ref="A96:A98"/>
    <mergeCell ref="B108:O108"/>
    <mergeCell ref="C109:O109"/>
    <mergeCell ref="C106:F106"/>
    <mergeCell ref="M92:M93"/>
    <mergeCell ref="A121:F121"/>
    <mergeCell ref="A119:F119"/>
    <mergeCell ref="A120:F120"/>
    <mergeCell ref="C113:F113"/>
    <mergeCell ref="A117:F117"/>
    <mergeCell ref="A118:F118"/>
    <mergeCell ref="A9:O9"/>
    <mergeCell ref="A10:O10"/>
    <mergeCell ref="C73:C80"/>
    <mergeCell ref="E81:E87"/>
    <mergeCell ref="L87:O87"/>
    <mergeCell ref="L60:O60"/>
    <mergeCell ref="L62:L64"/>
    <mergeCell ref="L59:O59"/>
    <mergeCell ref="C17:O17"/>
    <mergeCell ref="A18:A21"/>
    <mergeCell ref="A62:A66"/>
    <mergeCell ref="B62:B66"/>
    <mergeCell ref="C62:C66"/>
    <mergeCell ref="D62:D66"/>
    <mergeCell ref="L80:O80"/>
    <mergeCell ref="D67:D70"/>
    <mergeCell ref="E67:E70"/>
    <mergeCell ref="A36:A42"/>
    <mergeCell ref="H22:H24"/>
    <mergeCell ref="F22:F24"/>
    <mergeCell ref="H28:H30"/>
    <mergeCell ref="C26:F26"/>
    <mergeCell ref="D18:D21"/>
    <mergeCell ref="N18:N20"/>
    <mergeCell ref="L106:O106"/>
    <mergeCell ref="L72:O72"/>
    <mergeCell ref="N47:N48"/>
    <mergeCell ref="O47:O48"/>
    <mergeCell ref="O50:O52"/>
    <mergeCell ref="N50:N52"/>
    <mergeCell ref="L66:O66"/>
    <mergeCell ref="M47:M48"/>
    <mergeCell ref="L47:L48"/>
    <mergeCell ref="M50:M52"/>
    <mergeCell ref="L50:L52"/>
    <mergeCell ref="L53:O53"/>
    <mergeCell ref="L100:O100"/>
    <mergeCell ref="L99:O99"/>
    <mergeCell ref="B101:O101"/>
    <mergeCell ref="K103:K104"/>
    <mergeCell ref="L105:O105"/>
    <mergeCell ref="L92:L93"/>
    <mergeCell ref="L88:O88"/>
    <mergeCell ref="C71:C72"/>
    <mergeCell ref="D71:D72"/>
    <mergeCell ref="E71:E72"/>
    <mergeCell ref="L2:O2"/>
    <mergeCell ref="L3:O3"/>
    <mergeCell ref="L4:O4"/>
    <mergeCell ref="L5:O5"/>
    <mergeCell ref="L6:O6"/>
    <mergeCell ref="A8:F8"/>
    <mergeCell ref="M8:O8"/>
    <mergeCell ref="C61:O61"/>
    <mergeCell ref="A47:A49"/>
    <mergeCell ref="A45:A46"/>
    <mergeCell ref="A58:A59"/>
    <mergeCell ref="C47:C49"/>
    <mergeCell ref="B47:B49"/>
    <mergeCell ref="C54:F54"/>
    <mergeCell ref="E47:E49"/>
    <mergeCell ref="G28:G30"/>
    <mergeCell ref="E28:E31"/>
    <mergeCell ref="F28:F30"/>
    <mergeCell ref="L31:O31"/>
    <mergeCell ref="L55:O55"/>
    <mergeCell ref="D50:D53"/>
    <mergeCell ref="E50:E53"/>
    <mergeCell ref="J36:J38"/>
    <mergeCell ref="L7:O7"/>
  </mergeCells>
  <pageMargins left="0.98425196850393704" right="0.39370078740157483" top="0.59055118110236227" bottom="0.59055118110236227" header="3.937007874015748E-2" footer="0.31496062992125984"/>
  <pageSetup paperSize="9" scale="95" firstPageNumber="69" fitToHeight="0" orientation="landscape" useFirstPageNumber="1" r:id="rId1"/>
  <headerFooter scaleWithDoc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18"/>
  <sheetViews>
    <sheetView zoomScaleNormal="100" workbookViewId="0">
      <selection activeCell="G26" sqref="G26"/>
    </sheetView>
  </sheetViews>
  <sheetFormatPr defaultColWidth="11.5703125" defaultRowHeight="12.75" x14ac:dyDescent="0.2"/>
  <cols>
    <col min="1" max="1" width="28.28515625" customWidth="1"/>
    <col min="2" max="2" width="57" customWidth="1"/>
    <col min="3" max="3" width="15.42578125" customWidth="1"/>
  </cols>
  <sheetData>
    <row r="2" spans="1:3" ht="15.2" customHeight="1" x14ac:dyDescent="0.2">
      <c r="A2" s="451" t="s">
        <v>46</v>
      </c>
      <c r="B2" s="451"/>
      <c r="C2" s="451"/>
    </row>
    <row r="3" spans="1:3" ht="15.75" x14ac:dyDescent="0.2">
      <c r="A3" s="2"/>
      <c r="B3" s="449"/>
      <c r="C3" s="450"/>
    </row>
    <row r="4" spans="1:3" ht="15.75" x14ac:dyDescent="0.2">
      <c r="A4" s="3" t="s">
        <v>47</v>
      </c>
      <c r="B4" s="447" t="s">
        <v>56</v>
      </c>
      <c r="C4" s="448"/>
    </row>
    <row r="5" spans="1:3" ht="21.75" customHeight="1" x14ac:dyDescent="0.2">
      <c r="A5" s="4" t="s">
        <v>16</v>
      </c>
      <c r="B5" s="447" t="s">
        <v>124</v>
      </c>
      <c r="C5" s="448"/>
    </row>
    <row r="6" spans="1:3" ht="24.75" customHeight="1" x14ac:dyDescent="0.2">
      <c r="A6" s="4" t="s">
        <v>61</v>
      </c>
      <c r="B6" s="457" t="s">
        <v>125</v>
      </c>
      <c r="C6" s="458"/>
    </row>
    <row r="7" spans="1:3" ht="21" customHeight="1" x14ac:dyDescent="0.2">
      <c r="A7" s="4" t="s">
        <v>31</v>
      </c>
      <c r="B7" s="457" t="s">
        <v>126</v>
      </c>
      <c r="C7" s="458"/>
    </row>
    <row r="8" spans="1:3" ht="21" customHeight="1" x14ac:dyDescent="0.2">
      <c r="A8" s="4" t="s">
        <v>50</v>
      </c>
      <c r="B8" s="182" t="s">
        <v>169</v>
      </c>
      <c r="C8" s="181"/>
    </row>
    <row r="9" spans="1:3" ht="19.5" customHeight="1" x14ac:dyDescent="0.2">
      <c r="A9" s="4" t="s">
        <v>60</v>
      </c>
      <c r="B9" s="10" t="s">
        <v>127</v>
      </c>
      <c r="C9" s="11"/>
    </row>
    <row r="10" spans="1:3" ht="20.25" customHeight="1" x14ac:dyDescent="0.2">
      <c r="A10" s="4" t="s">
        <v>22</v>
      </c>
      <c r="B10" s="457" t="s">
        <v>171</v>
      </c>
      <c r="C10" s="458"/>
    </row>
    <row r="11" spans="1:3" ht="21" customHeight="1" x14ac:dyDescent="0.25">
      <c r="A11" s="5">
        <v>145470016</v>
      </c>
      <c r="B11" s="455" t="s">
        <v>48</v>
      </c>
      <c r="C11" s="456"/>
    </row>
    <row r="12" spans="1:3" ht="21.75" customHeight="1" x14ac:dyDescent="0.2">
      <c r="A12" s="109">
        <v>145907544</v>
      </c>
      <c r="B12" s="453" t="s">
        <v>51</v>
      </c>
      <c r="C12" s="454"/>
    </row>
    <row r="13" spans="1:3" ht="15.75" x14ac:dyDescent="0.2">
      <c r="A13" s="3"/>
      <c r="B13" s="447"/>
      <c r="C13" s="448"/>
    </row>
    <row r="14" spans="1:3" ht="15.75" x14ac:dyDescent="0.25">
      <c r="A14" s="6"/>
      <c r="B14" s="6"/>
      <c r="C14" s="6"/>
    </row>
    <row r="15" spans="1:3" ht="12.95" customHeight="1" x14ac:dyDescent="0.2">
      <c r="A15" s="452" t="s">
        <v>123</v>
      </c>
      <c r="B15" s="452"/>
      <c r="C15" s="452"/>
    </row>
    <row r="18" spans="2:2" x14ac:dyDescent="0.2">
      <c r="B18" s="7"/>
    </row>
  </sheetData>
  <sheetProtection selectLockedCells="1" selectUnlockedCells="1"/>
  <mergeCells count="11">
    <mergeCell ref="B4:C4"/>
    <mergeCell ref="B3:C3"/>
    <mergeCell ref="A2:C2"/>
    <mergeCell ref="A15:C15"/>
    <mergeCell ref="B13:C13"/>
    <mergeCell ref="B12:C12"/>
    <mergeCell ref="B11:C11"/>
    <mergeCell ref="B10:C10"/>
    <mergeCell ref="B5:C5"/>
    <mergeCell ref="B6:C6"/>
    <mergeCell ref="B7:C7"/>
  </mergeCells>
  <pageMargins left="1.1811023622047245" right="0.39370078740157483" top="0.59055118110236227" bottom="0.59055118110236227" header="3.1496062992125991E-2" footer="0.31496062992125984"/>
  <pageSetup paperSize="9" firstPageNumber="8" fitToHeight="0" orientation="landscape" useFirstPageNumber="1" r:id="rId1"/>
  <headerFooter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</vt:i4>
      </vt:variant>
    </vt:vector>
  </HeadingPairs>
  <TitlesOfParts>
    <vt:vector size="4" baseType="lpstr">
      <vt:lpstr>1_c_1_c_1_forma</vt:lpstr>
      <vt:lpstr>vykdytojų_kodai</vt:lpstr>
      <vt:lpstr>vykdytojų_kodai!Print_Area</vt:lpstr>
      <vt:lpstr>'1_c_1_c_1_forma'!Print_Titles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Rasa Macienė</dc:creator>
  <cp:lastModifiedBy>Rasa Macienė</cp:lastModifiedBy>
  <cp:lastPrinted>2017-08-29T08:41:18Z</cp:lastPrinted>
  <dcterms:created xsi:type="dcterms:W3CDTF">2014-11-20T13:32:19Z</dcterms:created>
  <dcterms:modified xsi:type="dcterms:W3CDTF">2018-01-23T11:57:18Z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lexID">
    <vt:lpwstr>5B2A734A-5943-4A1C-970C-1F0825398882</vt:lpwstr>
  </property>
</Properties>
</file>