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.maciene\Desktop\2017_2019_WWW_12_21\"/>
    </mc:Choice>
  </mc:AlternateContent>
  <bookViews>
    <workbookView xWindow="0" yWindow="0" windowWidth="23250" windowHeight="11610"/>
  </bookViews>
  <sheets>
    <sheet name="1_c_1_c_1" sheetId="2" r:id="rId1"/>
    <sheet name="vykdytojų_kodai" sheetId="5" r:id="rId2"/>
  </sheets>
  <definedNames>
    <definedName name="Excel_BuiltIn_Print_Titles_1_1">"$#REF!.$A$4:$HO$4"</definedName>
    <definedName name="Excel_BuiltIn_Print_Titles_1_1_1">"$#REF!.$A$4:$HL$4"</definedName>
    <definedName name="Excel_BuiltIn_Print_Titles_13">"$#REF!.$A$3:$HX$4"</definedName>
    <definedName name="Excel_BuiltIn_Print_Titles_13_1">"$#REF!.$A$3:$HX$4"</definedName>
    <definedName name="Excel_BuiltIn_Print_Titles_13_1_1">"$#REF!.$A$3:$HX$4"</definedName>
    <definedName name="Excel_BuiltIn_Print_Titles_15">"$#REF!.$A$3:$HX$4"</definedName>
    <definedName name="Excel_BuiltIn_Print_Titles_19">"$#REF!.$A$3:$HX$4"</definedName>
    <definedName name="Excel_BuiltIn_Print_Titles_3">"$#REF!.$A$4:$HX$4"</definedName>
    <definedName name="Excel_BuiltIn_Print_Titles_3_1">"$#REF!.$A$3:$HX$4"</definedName>
    <definedName name="Excel_BuiltIn_Print_Titles_7">"$#REF!.$A$4:$AMJ$6"</definedName>
    <definedName name="_xlnm.Print_Area" localSheetId="0">'1_c_1_c_1'!$A$6:$O$285</definedName>
  </definedNames>
  <calcPr calcId="152511" iterateDelta="1E-4"/>
</workbook>
</file>

<file path=xl/calcChain.xml><?xml version="1.0" encoding="utf-8"?>
<calcChain xmlns="http://schemas.openxmlformats.org/spreadsheetml/2006/main">
  <c r="H257" i="2" l="1"/>
  <c r="H274" i="2" s="1"/>
  <c r="I257" i="2"/>
  <c r="I274" i="2" s="1"/>
  <c r="J257" i="2"/>
  <c r="J274" i="2" s="1"/>
  <c r="K257" i="2"/>
  <c r="K274" i="2" s="1"/>
  <c r="G257" i="2"/>
  <c r="G274" i="2" s="1"/>
  <c r="G256" i="2"/>
  <c r="H186" i="2"/>
  <c r="I186" i="2"/>
  <c r="J186" i="2"/>
  <c r="K186" i="2"/>
  <c r="G186" i="2"/>
  <c r="H181" i="2"/>
  <c r="I181" i="2"/>
  <c r="J181" i="2"/>
  <c r="K181" i="2"/>
  <c r="G181" i="2"/>
  <c r="I260" i="2" l="1"/>
  <c r="I258" i="2"/>
  <c r="H261" i="2"/>
  <c r="I261" i="2"/>
  <c r="J261" i="2"/>
  <c r="K261" i="2"/>
  <c r="H260" i="2"/>
  <c r="J260" i="2"/>
  <c r="K260" i="2"/>
  <c r="H259" i="2"/>
  <c r="I259" i="2"/>
  <c r="J259" i="2"/>
  <c r="K259" i="2"/>
  <c r="H258" i="2"/>
  <c r="H256" i="2"/>
  <c r="I256" i="2"/>
  <c r="J256" i="2"/>
  <c r="K256" i="2"/>
  <c r="H255" i="2"/>
  <c r="I255" i="2"/>
  <c r="J255" i="2"/>
  <c r="K255" i="2"/>
  <c r="I273" i="2" l="1"/>
  <c r="I110" i="2" l="1"/>
  <c r="J265" i="2" l="1"/>
  <c r="K265" i="2"/>
  <c r="I265" i="2"/>
  <c r="I164" i="2"/>
  <c r="H90" i="2" l="1"/>
  <c r="I90" i="2"/>
  <c r="J90" i="2"/>
  <c r="K90" i="2"/>
  <c r="H233" i="2" l="1"/>
  <c r="I233" i="2"/>
  <c r="J233" i="2"/>
  <c r="K233" i="2"/>
  <c r="G233" i="2"/>
  <c r="J275" i="2" l="1"/>
  <c r="K275" i="2"/>
  <c r="J273" i="2"/>
  <c r="H283" i="2"/>
  <c r="I283" i="2"/>
  <c r="J283" i="2"/>
  <c r="K283" i="2"/>
  <c r="H276" i="2"/>
  <c r="I276" i="2"/>
  <c r="H275" i="2"/>
  <c r="I275" i="2"/>
  <c r="K273" i="2"/>
  <c r="H93" i="2"/>
  <c r="I93" i="2"/>
  <c r="J93" i="2"/>
  <c r="K93" i="2"/>
  <c r="G93" i="2"/>
  <c r="H62" i="2"/>
  <c r="I62" i="2"/>
  <c r="J62" i="2"/>
  <c r="K62" i="2"/>
  <c r="H56" i="2"/>
  <c r="I56" i="2"/>
  <c r="H262" i="2"/>
  <c r="H281" i="2" s="1"/>
  <c r="I262" i="2"/>
  <c r="I281" i="2" s="1"/>
  <c r="J262" i="2"/>
  <c r="J281" i="2" s="1"/>
  <c r="K262" i="2"/>
  <c r="K281" i="2" s="1"/>
  <c r="G260" i="2"/>
  <c r="H265" i="2"/>
  <c r="H264" i="2"/>
  <c r="H282" i="2" s="1"/>
  <c r="I264" i="2"/>
  <c r="I282" i="2" s="1"/>
  <c r="J264" i="2"/>
  <c r="J282" i="2" s="1"/>
  <c r="K264" i="2"/>
  <c r="K282" i="2" s="1"/>
  <c r="H263" i="2"/>
  <c r="I263" i="2"/>
  <c r="J263" i="2"/>
  <c r="K263" i="2"/>
  <c r="J278" i="2" l="1"/>
  <c r="K278" i="2"/>
  <c r="H278" i="2"/>
  <c r="I278" i="2"/>
  <c r="H266" i="2"/>
  <c r="I266" i="2"/>
  <c r="H273" i="2"/>
  <c r="H134" i="2" l="1"/>
  <c r="I134" i="2"/>
  <c r="J134" i="2"/>
  <c r="K134" i="2"/>
  <c r="G134" i="2"/>
  <c r="H218" i="2" l="1"/>
  <c r="I218" i="2"/>
  <c r="J218" i="2"/>
  <c r="K218" i="2"/>
  <c r="G218" i="2"/>
  <c r="I74" i="2" l="1"/>
  <c r="H226" i="2" l="1"/>
  <c r="I226" i="2"/>
  <c r="J226" i="2"/>
  <c r="K226" i="2"/>
  <c r="H222" i="2"/>
  <c r="I222" i="2"/>
  <c r="J222" i="2"/>
  <c r="K222" i="2"/>
  <c r="G265" i="2"/>
  <c r="H237" i="2"/>
  <c r="I237" i="2"/>
  <c r="J237" i="2"/>
  <c r="K237" i="2"/>
  <c r="G237" i="2"/>
  <c r="H230" i="2"/>
  <c r="I230" i="2"/>
  <c r="J230" i="2"/>
  <c r="K230" i="2"/>
  <c r="G230" i="2"/>
  <c r="H214" i="2"/>
  <c r="I214" i="2"/>
  <c r="J214" i="2"/>
  <c r="K214" i="2"/>
  <c r="G214" i="2"/>
  <c r="H202" i="2"/>
  <c r="I202" i="2"/>
  <c r="J202" i="2"/>
  <c r="K202" i="2"/>
  <c r="G202" i="2"/>
  <c r="H193" i="2"/>
  <c r="I193" i="2"/>
  <c r="J193" i="2"/>
  <c r="K193" i="2"/>
  <c r="G193" i="2"/>
  <c r="G137" i="2"/>
  <c r="G124" i="2"/>
  <c r="G264" i="2"/>
  <c r="H173" i="2"/>
  <c r="I173" i="2"/>
  <c r="J173" i="2"/>
  <c r="K173" i="2"/>
  <c r="G173" i="2"/>
  <c r="G155" i="2"/>
  <c r="H141" i="2"/>
  <c r="I141" i="2"/>
  <c r="J141" i="2"/>
  <c r="K141" i="2"/>
  <c r="G141" i="2"/>
  <c r="H137" i="2"/>
  <c r="I137" i="2"/>
  <c r="J137" i="2"/>
  <c r="K137" i="2"/>
  <c r="H110" i="2"/>
  <c r="J110" i="2"/>
  <c r="K110" i="2"/>
  <c r="H70" i="2"/>
  <c r="I70" i="2"/>
  <c r="J70" i="2"/>
  <c r="K70" i="2"/>
  <c r="G70" i="2"/>
  <c r="G62" i="2"/>
  <c r="G263" i="2"/>
  <c r="G259" i="2"/>
  <c r="G262" i="2"/>
  <c r="G34" i="2" l="1"/>
  <c r="J34" i="2"/>
  <c r="J258" i="2" s="1"/>
  <c r="K34" i="2"/>
  <c r="K258" i="2" s="1"/>
  <c r="G35" i="2"/>
  <c r="G39" i="2"/>
  <c r="G261" i="2" l="1"/>
  <c r="G278" i="2" s="1"/>
  <c r="K56" i="2"/>
  <c r="J56" i="2"/>
  <c r="G56" i="2"/>
  <c r="K276" i="2" l="1"/>
  <c r="K266" i="2"/>
  <c r="J276" i="2"/>
  <c r="J266" i="2"/>
  <c r="H161" i="2"/>
  <c r="I161" i="2"/>
  <c r="J161" i="2"/>
  <c r="K161" i="2"/>
  <c r="J74" i="2" l="1"/>
  <c r="K74" i="2"/>
  <c r="H74" i="2"/>
  <c r="H208" i="2" l="1"/>
  <c r="I208" i="2"/>
  <c r="J208" i="2"/>
  <c r="K208" i="2"/>
  <c r="G208" i="2"/>
  <c r="H169" i="2"/>
  <c r="I169" i="2"/>
  <c r="J169" i="2"/>
  <c r="K169" i="2"/>
  <c r="H155" i="2"/>
  <c r="I155" i="2"/>
  <c r="J155" i="2"/>
  <c r="K155" i="2"/>
  <c r="G110" i="2" l="1"/>
  <c r="G167" i="2"/>
  <c r="G169" i="2" l="1"/>
  <c r="G255" i="2"/>
  <c r="G273" i="2" s="1"/>
  <c r="G79" i="2"/>
  <c r="G258" i="2" s="1"/>
  <c r="G90" i="2" l="1"/>
  <c r="I29" i="2"/>
  <c r="J279" i="2"/>
  <c r="K279" i="2"/>
  <c r="G283" i="2" l="1"/>
  <c r="G74" i="2" l="1"/>
  <c r="H94" i="2" l="1"/>
  <c r="H95" i="2" s="1"/>
  <c r="J94" i="2"/>
  <c r="J95" i="2" s="1"/>
  <c r="K94" i="2"/>
  <c r="K95" i="2" s="1"/>
  <c r="I94" i="2" l="1"/>
  <c r="I95" i="2" s="1"/>
  <c r="G275" i="2"/>
  <c r="I279" i="2"/>
  <c r="H111" i="2"/>
  <c r="I111" i="2"/>
  <c r="J111" i="2"/>
  <c r="K111" i="2"/>
  <c r="G94" i="2"/>
  <c r="H29" i="2" l="1"/>
  <c r="J29" i="2"/>
  <c r="K29" i="2"/>
  <c r="G29" i="2"/>
  <c r="K27" i="2"/>
  <c r="J27" i="2"/>
  <c r="I27" i="2"/>
  <c r="H27" i="2"/>
  <c r="G27" i="2"/>
  <c r="H25" i="2"/>
  <c r="I25" i="2"/>
  <c r="J25" i="2"/>
  <c r="K25" i="2"/>
  <c r="G25" i="2"/>
  <c r="G276" i="2"/>
  <c r="H279" i="2"/>
  <c r="G279" i="2"/>
  <c r="H284" i="2"/>
  <c r="J284" i="2"/>
  <c r="K284" i="2"/>
  <c r="H120" i="2"/>
  <c r="H121" i="2" s="1"/>
  <c r="I120" i="2"/>
  <c r="I121" i="2" s="1"/>
  <c r="J120" i="2"/>
  <c r="J121" i="2" s="1"/>
  <c r="K120" i="2"/>
  <c r="K121" i="2" s="1"/>
  <c r="H64" i="2"/>
  <c r="I64" i="2"/>
  <c r="I75" i="2" s="1"/>
  <c r="J64" i="2"/>
  <c r="K64" i="2"/>
  <c r="G281" i="2"/>
  <c r="G282" i="2"/>
  <c r="H21" i="2"/>
  <c r="H22" i="2" s="1"/>
  <c r="I21" i="2"/>
  <c r="I22" i="2" s="1"/>
  <c r="J21" i="2"/>
  <c r="J22" i="2" s="1"/>
  <c r="K21" i="2"/>
  <c r="K22" i="2" s="1"/>
  <c r="G111" i="2"/>
  <c r="H146" i="2"/>
  <c r="I146" i="2"/>
  <c r="J146" i="2"/>
  <c r="K146" i="2"/>
  <c r="G146" i="2"/>
  <c r="G95" i="2"/>
  <c r="G199" i="2"/>
  <c r="H199" i="2"/>
  <c r="I199" i="2"/>
  <c r="K248" i="2"/>
  <c r="K249" i="2" s="1"/>
  <c r="J248" i="2"/>
  <c r="J249" i="2" s="1"/>
  <c r="I248" i="2"/>
  <c r="I249" i="2" s="1"/>
  <c r="H248" i="2"/>
  <c r="H249" i="2" s="1"/>
  <c r="G248" i="2"/>
  <c r="G249" i="2" s="1"/>
  <c r="K243" i="2"/>
  <c r="J243" i="2"/>
  <c r="I243" i="2"/>
  <c r="H243" i="2"/>
  <c r="G243" i="2"/>
  <c r="K241" i="2"/>
  <c r="J241" i="2"/>
  <c r="I241" i="2"/>
  <c r="H241" i="2"/>
  <c r="G241" i="2"/>
  <c r="J239" i="2"/>
  <c r="I239" i="2"/>
  <c r="H239" i="2"/>
  <c r="G239" i="2"/>
  <c r="K211" i="2"/>
  <c r="J211" i="2"/>
  <c r="I211" i="2"/>
  <c r="H211" i="2"/>
  <c r="G211" i="2"/>
  <c r="K204" i="2"/>
  <c r="J204" i="2"/>
  <c r="I204" i="2"/>
  <c r="H204" i="2"/>
  <c r="G204" i="2"/>
  <c r="K199" i="2"/>
  <c r="J199" i="2"/>
  <c r="G196" i="2"/>
  <c r="H196" i="2"/>
  <c r="I196" i="2"/>
  <c r="K196" i="2"/>
  <c r="J196" i="2"/>
  <c r="G190" i="2"/>
  <c r="H190" i="2"/>
  <c r="I190" i="2"/>
  <c r="K190" i="2"/>
  <c r="J190" i="2"/>
  <c r="G188" i="2"/>
  <c r="H188" i="2"/>
  <c r="I188" i="2"/>
  <c r="K188" i="2"/>
  <c r="J188" i="2"/>
  <c r="G177" i="2"/>
  <c r="H177" i="2"/>
  <c r="I177" i="2"/>
  <c r="K177" i="2"/>
  <c r="J177" i="2"/>
  <c r="G175" i="2"/>
  <c r="H175" i="2"/>
  <c r="I175" i="2"/>
  <c r="K175" i="2"/>
  <c r="J175" i="2"/>
  <c r="G166" i="2"/>
  <c r="H166" i="2"/>
  <c r="I166" i="2"/>
  <c r="K166" i="2"/>
  <c r="J166" i="2"/>
  <c r="G164" i="2"/>
  <c r="H164" i="2"/>
  <c r="K164" i="2"/>
  <c r="J164" i="2"/>
  <c r="G143" i="2"/>
  <c r="H143" i="2"/>
  <c r="I143" i="2"/>
  <c r="G148" i="2"/>
  <c r="H148" i="2"/>
  <c r="I148" i="2"/>
  <c r="K148" i="2"/>
  <c r="J148" i="2"/>
  <c r="K143" i="2"/>
  <c r="J143" i="2"/>
  <c r="K124" i="2"/>
  <c r="K113" i="2"/>
  <c r="K114" i="2" s="1"/>
  <c r="K115" i="2" s="1"/>
  <c r="G21" i="2"/>
  <c r="G22" i="2" s="1"/>
  <c r="G64" i="2"/>
  <c r="G113" i="2"/>
  <c r="G114" i="2" s="1"/>
  <c r="H113" i="2"/>
  <c r="H114" i="2" s="1"/>
  <c r="H115" i="2" s="1"/>
  <c r="I113" i="2"/>
  <c r="I114" i="2" s="1"/>
  <c r="I115" i="2" s="1"/>
  <c r="J113" i="2"/>
  <c r="J114" i="2" s="1"/>
  <c r="J115" i="2" s="1"/>
  <c r="G120" i="2"/>
  <c r="G121" i="2" s="1"/>
  <c r="H124" i="2"/>
  <c r="I124" i="2"/>
  <c r="J124" i="2"/>
  <c r="G222" i="2"/>
  <c r="G226" i="2"/>
  <c r="G115" i="2" l="1"/>
  <c r="I30" i="2"/>
  <c r="I31" i="2" s="1"/>
  <c r="K30" i="2"/>
  <c r="J30" i="2"/>
  <c r="J31" i="2" s="1"/>
  <c r="H30" i="2"/>
  <c r="H31" i="2" s="1"/>
  <c r="I284" i="2"/>
  <c r="J244" i="2"/>
  <c r="I244" i="2"/>
  <c r="H244" i="2"/>
  <c r="K244" i="2"/>
  <c r="K272" i="2"/>
  <c r="K285" i="2" s="1"/>
  <c r="G266" i="2"/>
  <c r="G284" i="2"/>
  <c r="J272" i="2"/>
  <c r="J285" i="2" s="1"/>
  <c r="H75" i="2"/>
  <c r="H76" i="2" s="1"/>
  <c r="K75" i="2"/>
  <c r="K76" i="2" s="1"/>
  <c r="I76" i="2"/>
  <c r="J75" i="2"/>
  <c r="J76" i="2" s="1"/>
  <c r="G75" i="2"/>
  <c r="G76" i="2" s="1"/>
  <c r="K31" i="2"/>
  <c r="G30" i="2"/>
  <c r="G31" i="2" s="1"/>
  <c r="G272" i="2"/>
  <c r="G285" i="2" l="1"/>
  <c r="I272" i="2"/>
  <c r="I285" i="2" s="1"/>
  <c r="H272" i="2"/>
  <c r="H285" i="2" s="1"/>
  <c r="K250" i="2"/>
  <c r="K251" i="2" s="1"/>
  <c r="J250" i="2"/>
  <c r="J251" i="2" s="1"/>
  <c r="I250" i="2"/>
  <c r="I251" i="2" s="1"/>
  <c r="H250" i="2"/>
  <c r="H251" i="2" s="1"/>
  <c r="G250" i="2" l="1"/>
  <c r="G251" i="2" s="1"/>
  <c r="G161" i="2"/>
</calcChain>
</file>

<file path=xl/comments1.xml><?xml version="1.0" encoding="utf-8"?>
<comments xmlns="http://schemas.openxmlformats.org/spreadsheetml/2006/main">
  <authors>
    <author>Rasa Macienė</author>
    <author>Rasa-S</author>
    <author>Daiva Kerutienė</author>
  </authors>
  <commentList>
    <comment ref="F35" authorId="0" shapeId="0">
      <text>
        <r>
          <rPr>
            <b/>
            <sz val="9"/>
            <color indexed="81"/>
            <rFont val="Tahoma"/>
            <family val="2"/>
            <charset val="186"/>
          </rPr>
          <t>Rasa Macienė:</t>
        </r>
        <r>
          <rPr>
            <sz val="9"/>
            <color indexed="81"/>
            <rFont val="Tahoma"/>
            <family val="2"/>
            <charset val="186"/>
          </rPr>
          <t xml:space="preserve">
1431</t>
        </r>
      </text>
    </comment>
    <comment ref="F36" authorId="0" shapeId="0">
      <text>
        <r>
          <rPr>
            <b/>
            <sz val="9"/>
            <color indexed="81"/>
            <rFont val="Tahoma"/>
            <family val="2"/>
            <charset val="186"/>
          </rPr>
          <t>Rasa Macienė:</t>
        </r>
        <r>
          <rPr>
            <sz val="9"/>
            <color indexed="81"/>
            <rFont val="Tahoma"/>
            <family val="2"/>
            <charset val="186"/>
          </rPr>
          <t xml:space="preserve">
1435</t>
        </r>
      </text>
    </comment>
    <comment ref="F37" authorId="0" shapeId="0">
      <text>
        <r>
          <rPr>
            <b/>
            <sz val="9"/>
            <color indexed="81"/>
            <rFont val="Tahoma"/>
            <family val="2"/>
            <charset val="186"/>
          </rPr>
          <t>Rasa Macienė:</t>
        </r>
        <r>
          <rPr>
            <sz val="9"/>
            <color indexed="81"/>
            <rFont val="Tahoma"/>
            <family val="2"/>
            <charset val="186"/>
          </rPr>
          <t xml:space="preserve">
1436</t>
        </r>
      </text>
    </comment>
    <comment ref="F38" authorId="1" shapeId="0">
      <text>
        <r>
          <rPr>
            <b/>
            <sz val="9"/>
            <color indexed="81"/>
            <rFont val="Tahoma"/>
            <family val="2"/>
            <charset val="186"/>
          </rPr>
          <t>Rasa-S:</t>
        </r>
        <r>
          <rPr>
            <sz val="9"/>
            <color indexed="81"/>
            <rFont val="Tahoma"/>
            <family val="2"/>
            <charset val="186"/>
          </rPr>
          <t xml:space="preserve">
1434</t>
        </r>
      </text>
    </comment>
    <comment ref="F66" authorId="0" shapeId="0">
      <text>
        <r>
          <rPr>
            <b/>
            <sz val="9"/>
            <color indexed="81"/>
            <rFont val="Tahoma"/>
            <family val="2"/>
            <charset val="186"/>
          </rPr>
          <t>Rasa Macienė:</t>
        </r>
        <r>
          <rPr>
            <sz val="9"/>
            <color indexed="81"/>
            <rFont val="Tahoma"/>
            <family val="2"/>
            <charset val="186"/>
          </rPr>
          <t xml:space="preserve">
1435</t>
        </r>
      </text>
    </comment>
    <comment ref="F67" authorId="0" shapeId="0">
      <text>
        <r>
          <rPr>
            <b/>
            <sz val="9"/>
            <color indexed="81"/>
            <rFont val="Tahoma"/>
            <family val="2"/>
            <charset val="186"/>
          </rPr>
          <t>Rasa Macienė:</t>
        </r>
        <r>
          <rPr>
            <sz val="9"/>
            <color indexed="81"/>
            <rFont val="Tahoma"/>
            <family val="2"/>
            <charset val="186"/>
          </rPr>
          <t xml:space="preserve">
1436</t>
        </r>
      </text>
    </comment>
    <comment ref="F68" authorId="0" shapeId="0">
      <text>
        <r>
          <rPr>
            <b/>
            <sz val="9"/>
            <color indexed="81"/>
            <rFont val="Tahoma"/>
            <family val="2"/>
            <charset val="186"/>
          </rPr>
          <t>Rasa Macienė:</t>
        </r>
        <r>
          <rPr>
            <sz val="9"/>
            <color indexed="81"/>
            <rFont val="Tahoma"/>
            <family val="2"/>
            <charset val="186"/>
          </rPr>
          <t xml:space="preserve">
1434</t>
        </r>
      </text>
    </comment>
    <comment ref="F81" authorId="0" shapeId="0">
      <text>
        <r>
          <rPr>
            <b/>
            <sz val="9"/>
            <color indexed="81"/>
            <rFont val="Tahoma"/>
            <family val="2"/>
            <charset val="186"/>
          </rPr>
          <t>Rasa Macienė:</t>
        </r>
        <r>
          <rPr>
            <sz val="9"/>
            <color indexed="81"/>
            <rFont val="Tahoma"/>
            <family val="2"/>
            <charset val="186"/>
          </rPr>
          <t xml:space="preserve">
1435</t>
        </r>
      </text>
    </comment>
    <comment ref="F82" authorId="0" shapeId="0">
      <text>
        <r>
          <rPr>
            <b/>
            <sz val="9"/>
            <color indexed="81"/>
            <rFont val="Tahoma"/>
            <family val="2"/>
            <charset val="186"/>
          </rPr>
          <t>Rasa Macienė:</t>
        </r>
        <r>
          <rPr>
            <sz val="9"/>
            <color indexed="81"/>
            <rFont val="Tahoma"/>
            <family val="2"/>
            <charset val="186"/>
          </rPr>
          <t xml:space="preserve">
1436</t>
        </r>
      </text>
    </comment>
    <comment ref="F91" authorId="0" shapeId="0">
      <text>
        <r>
          <rPr>
            <b/>
            <sz val="9"/>
            <color indexed="81"/>
            <rFont val="Tahoma"/>
            <family val="2"/>
            <charset val="186"/>
          </rPr>
          <t>Rasa Macienė:</t>
        </r>
        <r>
          <rPr>
            <sz val="9"/>
            <color indexed="81"/>
            <rFont val="Tahoma"/>
            <family val="2"/>
            <charset val="186"/>
          </rPr>
          <t xml:space="preserve">
1435</t>
        </r>
      </text>
    </comment>
    <comment ref="F99" authorId="1" shapeId="0">
      <text>
        <r>
          <rPr>
            <b/>
            <sz val="9"/>
            <color indexed="81"/>
            <rFont val="Tahoma"/>
            <family val="2"/>
            <charset val="186"/>
          </rPr>
          <t>Rasa-S:</t>
        </r>
        <r>
          <rPr>
            <sz val="9"/>
            <color indexed="81"/>
            <rFont val="Tahoma"/>
            <family val="2"/>
            <charset val="186"/>
          </rPr>
          <t xml:space="preserve">
1436</t>
        </r>
      </text>
    </comment>
    <comment ref="F106" authorId="1" shapeId="0">
      <text>
        <r>
          <rPr>
            <b/>
            <sz val="9"/>
            <color indexed="81"/>
            <rFont val="Tahoma"/>
            <family val="2"/>
            <charset val="186"/>
          </rPr>
          <t>Rasa-S:</t>
        </r>
        <r>
          <rPr>
            <sz val="9"/>
            <color indexed="81"/>
            <rFont val="Tahoma"/>
            <family val="2"/>
            <charset val="186"/>
          </rPr>
          <t xml:space="preserve">
papildomai skirta po 15 €</t>
        </r>
      </text>
    </comment>
    <comment ref="L210" authorId="0" shapeId="0">
      <text>
        <r>
          <rPr>
            <b/>
            <sz val="9"/>
            <color indexed="81"/>
            <rFont val="Tahoma"/>
            <family val="2"/>
            <charset val="186"/>
          </rPr>
          <t>Rasa Macienė:</t>
        </r>
        <r>
          <rPr>
            <sz val="9"/>
            <color indexed="81"/>
            <rFont val="Tahoma"/>
            <family val="2"/>
            <charset val="186"/>
          </rPr>
          <t xml:space="preserve">
Renovuoti elektros, šildymo sistemos, kanalizacijos ir vandentiekio tinklai, rekonstruotos rūsio patalpos ir koncertų salė, suremontuotos vidaus patalpos, atliktas išorės sienų ir stogo apšiltinimas, modernizuota vėdinimo sistema.</t>
        </r>
      </text>
    </comment>
    <comment ref="I275" authorId="2" shapeId="0">
      <text>
        <r>
          <rPr>
            <b/>
            <sz val="9"/>
            <color indexed="81"/>
            <rFont val="Tahoma"/>
            <family val="2"/>
            <charset val="186"/>
          </rPr>
          <t>Daiva Kerutienė:</t>
        </r>
        <r>
          <rPr>
            <sz val="9"/>
            <color indexed="81"/>
            <rFont val="Tahoma"/>
            <family val="2"/>
            <charset val="186"/>
          </rPr>
          <t xml:space="preserve">
10,1 mažiau nei SB(LIK) nes lėšos yra 02 programoje</t>
        </r>
      </text>
    </comment>
  </commentList>
</comments>
</file>

<file path=xl/sharedStrings.xml><?xml version="1.0" encoding="utf-8"?>
<sst xmlns="http://schemas.openxmlformats.org/spreadsheetml/2006/main" count="733" uniqueCount="355">
  <si>
    <t>Programos tikslo kodas</t>
  </si>
  <si>
    <t>Uždavinio kodas</t>
  </si>
  <si>
    <t>Priemonės kodas</t>
  </si>
  <si>
    <t>Priemonės pavadinimas</t>
  </si>
  <si>
    <t>Priemonės vykdytojas</t>
  </si>
  <si>
    <t>Finansavimo šaltinis</t>
  </si>
  <si>
    <t>Švietimo prieinamumo ir kokybės užtikrinimo programa</t>
  </si>
  <si>
    <t>01</t>
  </si>
  <si>
    <t>Švietimo prieinamumo gerinimas ir valdymo tobulinimas</t>
  </si>
  <si>
    <t>Pristatyti švietimo veiklą, atstovauti miestui ir plėtoti vaikų ugdymo įvairovę</t>
  </si>
  <si>
    <t xml:space="preserve">Atstovavimas miestui, švietimo veiklos pristatymas, renginių organizavimas ir dalyvavimas juose  </t>
  </si>
  <si>
    <t>SB</t>
  </si>
  <si>
    <t>Iš viso:</t>
  </si>
  <si>
    <t>Iš viso uždaviniui:</t>
  </si>
  <si>
    <t>02</t>
  </si>
  <si>
    <t>Tobulinti švietimo valdymą ir įvertinti gyventojų švietimo poreikius</t>
  </si>
  <si>
    <t>Iš viso tikslui:</t>
  </si>
  <si>
    <t>Įgyvendinti bendrąsias ir specialiųjų ugdymosi poreikių turinčių mokinių programas, organizuoti pagalbą mokiniui, jo tėvams ir mokytojams</t>
  </si>
  <si>
    <t xml:space="preserve">Ugdymo proceso (MK 94 %) ir aplinkos užtikrinimas bendrojo ugdymo mokyklose    </t>
  </si>
  <si>
    <t>VB</t>
  </si>
  <si>
    <t>Pedagoginę psichologinę pagalbą teikianti tarnyba</t>
  </si>
  <si>
    <t>SP</t>
  </si>
  <si>
    <t>03</t>
  </si>
  <si>
    <t>Organizuoti mokinių vežimą</t>
  </si>
  <si>
    <t>Mokiniai, kuriems kompensuojamas važiavimas į mokyklą</t>
  </si>
  <si>
    <t>04</t>
  </si>
  <si>
    <t>Mokinių pažinimo, lavinimosi ir saviraiškos poreikių tenkinimas, palankių sąlygų vaikų socializacijai sudarymas</t>
  </si>
  <si>
    <t>Užtikrinti optimalų neformaliojo vaikų švietimo mokyklų prieinamumą ir paslaugų įvairovę</t>
  </si>
  <si>
    <t>Vaikų ir jaunimo vasaros užimtumo programa</t>
  </si>
  <si>
    <t>Atostogaujančių vaikų skaičius</t>
  </si>
  <si>
    <t>05</t>
  </si>
  <si>
    <t>Švietimo įstaigų materialinės ir techninės bazės stiprinimas</t>
  </si>
  <si>
    <t>Užtikrinti švietimo įstaigų funkcionavimą</t>
  </si>
  <si>
    <t>Tobulinti ir modernizuoti švietimo įstaigų ugdymo aplinką</t>
  </si>
  <si>
    <t>07</t>
  </si>
  <si>
    <t>ES</t>
  </si>
  <si>
    <t>VIP</t>
  </si>
  <si>
    <t>08</t>
  </si>
  <si>
    <t>11</t>
  </si>
  <si>
    <t>S.Šalkauskio gimnazijos pastato remontas</t>
  </si>
  <si>
    <t>13</t>
  </si>
  <si>
    <t>14</t>
  </si>
  <si>
    <t>Rekonstruoti J. Janonio gimnazijos pastatą</t>
  </si>
  <si>
    <t>15</t>
  </si>
  <si>
    <t>Atnaujintos vidaus patalpos</t>
  </si>
  <si>
    <t>16</t>
  </si>
  <si>
    <t>Miesto gimnazijų ir mokyklų sporto aikštynų rekonstrukcija</t>
  </si>
  <si>
    <t>23</t>
  </si>
  <si>
    <t>Švietimo įstaigų teritorijų dangų ir įvažiavimų tvarkymas ir priežiūra</t>
  </si>
  <si>
    <t>25</t>
  </si>
  <si>
    <t>Ikimokyklinių įstaigų žaidimo aikštelių modernizavimas ir aplinkos gerinimas</t>
  </si>
  <si>
    <t>26</t>
  </si>
  <si>
    <t>28</t>
  </si>
  <si>
    <t>Ikimokyklinio ugdymo įstaigų stogų dangos ir lietaus vandens nuvedimo sistemų keitimas II-IV etapai</t>
  </si>
  <si>
    <t>VISO</t>
  </si>
  <si>
    <t>1500</t>
  </si>
  <si>
    <t>Lietuvos mokinių olimpinio festivalio sporto šakų varžybų dalyvių skaičius</t>
  </si>
  <si>
    <t>3000</t>
  </si>
  <si>
    <t>Atspausdinta, suformatuota  ir išduota naujų elektroninių mokinio pažymėjimų</t>
  </si>
  <si>
    <t>4000</t>
  </si>
  <si>
    <t>Švietimo centras</t>
  </si>
  <si>
    <t>Programų vykdymas neformaliojo vaikų švietimo įstaigose</t>
  </si>
  <si>
    <t>Finansavimo šaltiniai</t>
  </si>
  <si>
    <t>1.1.</t>
  </si>
  <si>
    <t>Savivaldybės biudžeto lėšos (SB)</t>
  </si>
  <si>
    <t>1.2.</t>
  </si>
  <si>
    <t>1.3.</t>
  </si>
  <si>
    <t>1.4.</t>
  </si>
  <si>
    <t>1.5.</t>
  </si>
  <si>
    <t>1.6.</t>
  </si>
  <si>
    <t>1.7.</t>
  </si>
  <si>
    <t>1.8.</t>
  </si>
  <si>
    <t>2.</t>
  </si>
  <si>
    <t xml:space="preserve"> tūkst. Eur</t>
  </si>
  <si>
    <t>Neformaliojo švietimo ir kitų mokamų paslaugų elektroninės apskaitos palaikymas, aptarnavimas ir priežiūra</t>
  </si>
  <si>
    <t>Šiaulių sporto gimnazijos (Vilniaus g. 297) modernizavimas</t>
  </si>
  <si>
    <t>24</t>
  </si>
  <si>
    <t>Švietimo įstaigų teritorijų aptvėrimas</t>
  </si>
  <si>
    <t>51</t>
  </si>
  <si>
    <t>Švietimo įstaigų vamzdynų ir santechninių mazgų atnaujinimas</t>
  </si>
  <si>
    <t>46</t>
  </si>
  <si>
    <t>Suremontuotas pastatas</t>
  </si>
  <si>
    <t>52</t>
  </si>
  <si>
    <t>Šiaulių Didždvario gimnazijos ir Šiaulių "Juventos" progimnazijos ugdymo aplinkos modernizavimas</t>
  </si>
  <si>
    <t>53</t>
  </si>
  <si>
    <t>Lopšelio darželio "Kregždutė" modernizavimas</t>
  </si>
  <si>
    <t>1800</t>
  </si>
  <si>
    <t>5</t>
  </si>
  <si>
    <t>Ikimokyklinio ir priešmokyklinio ugdymo finansavimas</t>
  </si>
  <si>
    <t>KT</t>
  </si>
  <si>
    <t>Lankančių nevalstybinių švietimo įstaigų ir laisvųjų mokytojų įgyvendinamas neformaliojo vaikų švietimo programas vaikų skaičius</t>
  </si>
  <si>
    <t>48</t>
  </si>
  <si>
    <t>TIKSLŲ, UŽDAVINIŲ,  PRIEMONIŲ,  PRIEMONIŲ IŠLAIDŲ IR PRODUKTO KRITERIJŲ SUVESTINĖ</t>
  </si>
  <si>
    <t>Produkto  kriterijus</t>
  </si>
  <si>
    <t>pavadinimas, mato vnt.</t>
  </si>
  <si>
    <t>Pašalinta avarijų, proc.</t>
  </si>
  <si>
    <t>Reprezentaciniai spaudiniai, vnt.</t>
  </si>
  <si>
    <t>Įstaigos, kuriose įdiegta ir veikia apskaitos sistema, sk.</t>
  </si>
  <si>
    <t>Bendrojo ugdymo mokyklos, sk.</t>
  </si>
  <si>
    <t>Všį ugdymo įstaigos: Šiaulių universiteto gimnazija, ,,Smalsieji pabiručiai“ ir Šiaulių jėzuitų mokykla</t>
  </si>
  <si>
    <t>Atlikta sporto salės statybos darbų,proc.</t>
  </si>
  <si>
    <t>Įrengtas pagrindas dirbtinės dangos aikštei pakloti, m2</t>
  </si>
  <si>
    <t>Paklota danga, m2</t>
  </si>
  <si>
    <t>Atliktas dalinis  pastato remontas, proc.</t>
  </si>
  <si>
    <t>Atnaujintos švietimo įstaigų teritorijų ir įvažiavimų dangos, vnt.</t>
  </si>
  <si>
    <t>Atlikta elektros, kanalizacijos ir vandentiekio tinklų renovavimo darbų, proc.</t>
  </si>
  <si>
    <t>1.</t>
  </si>
  <si>
    <t xml:space="preserve">Savivaldybės biudžeto lėšos </t>
  </si>
  <si>
    <t>Programų lėšų likutis SB (LIK)</t>
  </si>
  <si>
    <t>Mokinio krepšelio lėšos VB (MK)</t>
  </si>
  <si>
    <t>Lėšos valstybės deleguotoms funkcijoms atlikti VB (VF)</t>
  </si>
  <si>
    <t>Kitos valstybės biudžeto lėšos VB (KT)</t>
  </si>
  <si>
    <t>Kelių priežiūros programos lėšos VB (KPP)</t>
  </si>
  <si>
    <t>1.9.</t>
  </si>
  <si>
    <t>Europos Sąjungos lėšos ES</t>
  </si>
  <si>
    <t>1.10.</t>
  </si>
  <si>
    <t>Įstaigų pajamų lėšos SP</t>
  </si>
  <si>
    <t>1.11.</t>
  </si>
  <si>
    <t>Įstaigų praėjusių metų lėšų likučiai SP (LIK)</t>
  </si>
  <si>
    <t>Kitos lėšos (KT)</t>
  </si>
  <si>
    <t>2017 metais patvirtinti asignavimai</t>
  </si>
  <si>
    <t>Atliktas pastato remontas, proc.</t>
  </si>
  <si>
    <t xml:space="preserve">Atlikti Jovaro progimnazijos aišktyno rekonstrukcijos darbai, proc., įrengta krepšinio-tinklinio aikštelė </t>
  </si>
  <si>
    <t>SKU modelio įgyvendinimas: mokyklų, įdiegusių socialinių kompetencijų
ugdymo modelį, skaičius</t>
  </si>
  <si>
    <t>09</t>
  </si>
  <si>
    <t>"Santarvės" gimnazijos renovavimas</t>
  </si>
  <si>
    <t>Atlikta pastato rekonstravimo darbų</t>
  </si>
  <si>
    <t>Įkurtas tautinių mažumų centras</t>
  </si>
  <si>
    <t>Rekonstruoti Dainų progimnazijos pastatą (II etapas)</t>
  </si>
  <si>
    <t>17</t>
  </si>
  <si>
    <t>18</t>
  </si>
  <si>
    <t>Formaliojo ir neformaliojo vaikų švietimo mokyklų langų keitimas ir stogų dangos ir lietaus vandens nuvedimo sistemų keitimas</t>
  </si>
  <si>
    <t>22</t>
  </si>
  <si>
    <t>Rėkyvos progimnazijos rekonstrukcija ir aplinkos gerinimas</t>
  </si>
  <si>
    <t>Rekonstruota mokykla ir pastatytų priestatų skaičius</t>
  </si>
  <si>
    <t>Įstaigų, atnaujinusių virtuves,  skaičius</t>
  </si>
  <si>
    <t>Parengtas techninis projektas</t>
  </si>
  <si>
    <t>31</t>
  </si>
  <si>
    <t>37</t>
  </si>
  <si>
    <t>41</t>
  </si>
  <si>
    <t>43</t>
  </si>
  <si>
    <t>44</t>
  </si>
  <si>
    <t>45</t>
  </si>
  <si>
    <t>Švietimo įstaigų sporto salių grindų kapitalinis remontas</t>
  </si>
  <si>
    <t>Didžvario gimnazijos pastato remontas</t>
  </si>
  <si>
    <t>Renovuoti Dainų muzikos mokyklos pastatą.</t>
  </si>
  <si>
    <t>Renovuoti ,,Saulėtekio“ gimnazijos pastatą.</t>
  </si>
  <si>
    <t>Šiaulių Lieporių gimnazijos pastato modernizavimas</t>
  </si>
  <si>
    <t>Atlikta pastato remonto darbų proc.</t>
  </si>
  <si>
    <t>Atlikti rekonstravimo darbai proc.</t>
  </si>
  <si>
    <t>47</t>
  </si>
  <si>
    <t>49</t>
  </si>
  <si>
    <t>50</t>
  </si>
  <si>
    <t>Švietimo įstaigų elektros instaliacijos atnaujinimas</t>
  </si>
  <si>
    <t>54</t>
  </si>
  <si>
    <t>Modernizuoti edukacines aplinkas Šiaulių 1-ojoje muzikos mokykloje ir Šiaulių dainavimo mokykloje "Dagilėlis"</t>
  </si>
  <si>
    <t>Neformaliojo švietimo įstaigų, kuriose modernizuotos  ugdymo aplinkos ir priemonės, skaičius</t>
  </si>
  <si>
    <t>Modernizuoti ir atnaujinti neformaliojo vaikų švietimo įstaigų mokymo bazę</t>
  </si>
  <si>
    <t>Mokymo įrangos įsigijimas</t>
  </si>
  <si>
    <t>Įstaigų, kuriose atnaujinta ir modernizuota įranga, skaičius</t>
  </si>
  <si>
    <t xml:space="preserve">Iš viso  programai: </t>
  </si>
  <si>
    <t>Olimpiadų dalyvių skaičius</t>
  </si>
  <si>
    <t>18000</t>
  </si>
  <si>
    <t>Mokyklose įsteigtų priešmokyklinio ugdymo pailgintų grupių sk.</t>
  </si>
  <si>
    <t>55</t>
  </si>
  <si>
    <t>Šiaulių Vinco Kudirkos progimnazijos senojo pastato remontas</t>
  </si>
  <si>
    <t>Atlikta senojo pastato išorės sienos remonto ir nuogrindų sutvarkymo darbų proc.</t>
  </si>
  <si>
    <t>56</t>
  </si>
  <si>
    <t>Šiaulių jaunųjų gamtininkų centro modernizavimas ir plėtra</t>
  </si>
  <si>
    <t xml:space="preserve">Parengtas techninis projektas, pakeisti JGC langai ir lauko durys, arklidžių rekonstrukcija ir praplėtimas, darbų baigtumo proc. </t>
  </si>
  <si>
    <t xml:space="preserve">Daržinės remontas, darbų baigtumo proc. </t>
  </si>
  <si>
    <t xml:space="preserve">Jojimo skyriaus administracinio pastato remontas, darbų baigtumo proc. </t>
  </si>
  <si>
    <t>57</t>
  </si>
  <si>
    <t>Šiaulių "Rasos" progimnazijos pastato renovacija ir energetinių charakteristikų gerinimas</t>
  </si>
  <si>
    <t>Suremontuotas pastatas, rekonstruota apšvietimo sistema, modernizuota šildymo-vėdinimo sistema proc.</t>
  </si>
  <si>
    <t>58</t>
  </si>
  <si>
    <t>Šiaulių Normundo Valterio jaunimo mokyklos techninio pastato renovacija</t>
  </si>
  <si>
    <t>Atlikta patalpų renovavimo, pritaikant ikiprofesinio mokymo ir vairavimo mokyklos reikmėms, darbų proc.</t>
  </si>
  <si>
    <t>59</t>
  </si>
  <si>
    <t>Šiaulių "Sandoros" progimnazijos sporto salės pastatymas</t>
  </si>
  <si>
    <t>Pastatyta moderni sporto salė su pagalbinėmis patalpomis</t>
  </si>
  <si>
    <t>Šiaulių švietimo įstaigų pastatų nuogrindų remontas ir išorės sienų apšiltinimas</t>
  </si>
  <si>
    <t>Suremontuotos  sporto salės ir pagalbinės patalpos - įstaigų skaičius ("Romuvos" prog., Vinco Kudirkos prog., ŠU gimn.)</t>
  </si>
  <si>
    <t>Rekonstruotų aikštynų skaičius (Progimnazijos: Zoknių, Dainų, Salduvės, ,,Romuvos“. Gimnazijos: S.Daukanto, Lieporių, ,,Saulėtekio'', J.Janonio, St.Šalkauskio, ,,Santarvės“)</t>
  </si>
  <si>
    <t>Švietimo įstaigų baseinų remontas</t>
  </si>
  <si>
    <t>Šiaulių miesto švietimo įstaigų virtuvių atnaujinimas</t>
  </si>
  <si>
    <t>Modernizuotų  ugdymo aplinkų dalis, proc.</t>
  </si>
  <si>
    <t>Vaikų, lankančių neformaliojo vaikų švietimo mokyklas, skaičius</t>
  </si>
  <si>
    <t>Programos dalyvių skaičius</t>
  </si>
  <si>
    <t xml:space="preserve">Bendrųjų ir specialiųjų ugdymosi poreikių turinčių mokinių programų įgyvendinimas, kokybiška pagalba mokiniams, jų tėvams ir paslaugų teikėjams. </t>
  </si>
  <si>
    <t>Ikimokyklinio ir priešmokyklinio ugdymo poreikių tenkinimas ikimokyklinio ugdymo įstaigose</t>
  </si>
  <si>
    <t>Vykdyti ikimokyklinį  ir priešmokyklinį ugdymą.</t>
  </si>
  <si>
    <t>Ikimokyklinėje įstaigoje sukurtos edukacinės erdvės proc.</t>
  </si>
  <si>
    <t>Mokinių, dalyvaujančių neformaliojo vaikų švietimo programose, skaičius (2016-02-01)</t>
  </si>
  <si>
    <t xml:space="preserve">Šiaulių universiteto gimnazijos pastato Dainų g.33, Šiauliai remontas </t>
  </si>
  <si>
    <t xml:space="preserve">Šiaulių "Dagilėlio" dainavimo mokyklos pastato Vytauto g. 113 , Šiauliai remontas </t>
  </si>
  <si>
    <t xml:space="preserve">Šiaulių Gegužių progimnazijos pastato S. Dariaus ir S. Girėno g. 22, Šiauliai remontas </t>
  </si>
  <si>
    <t xml:space="preserve">S. Daukanto gimnazijos pastato remontas </t>
  </si>
  <si>
    <t xml:space="preserve"> ŠVIETIMO PRIEINAMUMO IR KOKYBĖS UŽTIKRINIMO PROGRAMOS  NR. 08  2017-2019 METŲ VEIKLOS PLANO                 
</t>
  </si>
  <si>
    <t>2016 metais patvirtinti asignavimai</t>
  </si>
  <si>
    <t>2017 metų lėšų poreikis</t>
  </si>
  <si>
    <t>2018 metų išlaidų projektas</t>
  </si>
  <si>
    <t>2019 metų išlaidų projektas</t>
  </si>
  <si>
    <t>2017 metai</t>
  </si>
  <si>
    <t>2018 metai</t>
  </si>
  <si>
    <t>2019 metai</t>
  </si>
  <si>
    <t>12 02</t>
  </si>
  <si>
    <t>12</t>
  </si>
  <si>
    <t xml:space="preserve">12 07 </t>
  </si>
  <si>
    <t>20 06 12</t>
  </si>
  <si>
    <t>12 06</t>
  </si>
  <si>
    <t>12  06</t>
  </si>
  <si>
    <t>Strateginio veiklos plano vykdytojų kodų klasifikatorius*</t>
  </si>
  <si>
    <t>Programos vykdytojo kodas</t>
  </si>
  <si>
    <t>Pavadinimas</t>
  </si>
  <si>
    <t>Strateginės plėtros ir ekonomikos departamento Strateginio planavimo ir finansų skyrius</t>
  </si>
  <si>
    <t>Strateginės plėtros ir ekonomikos departamento Ekonomikos ir investicijų skyrius</t>
  </si>
  <si>
    <t>Strateginės plėtros ir ekonomikos departamento Apskaitos skyrius</t>
  </si>
  <si>
    <t>06</t>
  </si>
  <si>
    <t>Urbanistinės plėtros ir ūkio departamento Statybos ir renovacijos skyrius</t>
  </si>
  <si>
    <t>Urbanistinės plėtros ir ūkio departamento Miesto ūkio ir aplinkos skyrius</t>
  </si>
  <si>
    <t>20</t>
  </si>
  <si>
    <t>Projektų valdymo skyrius</t>
  </si>
  <si>
    <t>* patvirtinta Šiaulių miesto savivaldybės administracijos direktoriaus 2016-10-28  įsakymu Nr. A -1473</t>
  </si>
  <si>
    <t>Švietimo, kultūros ir sporto departamento Švietimo skyrius</t>
  </si>
  <si>
    <t>Švietimo, kultūros ir sporto departamento Kūno kultūros ir sporto skyrius</t>
  </si>
  <si>
    <t xml:space="preserve">12 06 </t>
  </si>
  <si>
    <t xml:space="preserve">12 </t>
  </si>
  <si>
    <t xml:space="preserve">12 20 06 </t>
  </si>
  <si>
    <t>2017 metų poreikis</t>
  </si>
  <si>
    <t>Valstybės investicijų projektų lėšos VB (VIP)</t>
  </si>
  <si>
    <t>VB (MK)</t>
  </si>
  <si>
    <t>VB(MK)</t>
  </si>
  <si>
    <t>Įrengtas liftas</t>
  </si>
  <si>
    <t>Atnaujintos bendrojo ugdymo įstaigos</t>
  </si>
  <si>
    <t>Atnaujinta ikimokyklinio ir priešmokyklinio ugdymo įstaiga</t>
  </si>
  <si>
    <t>Atnaujintos neformaliojo ugdymo įstaigos</t>
  </si>
  <si>
    <t>Įrengtas sporto aikštynas, vnt</t>
  </si>
  <si>
    <t>Atlikta pastato rekonstravimo darbų proc.</t>
  </si>
  <si>
    <t>Strateginis tikslas 02.Užtikrinti visuomenės poreikius tenkinančių švietimo, kultūros, sporto, sveikatos ir socialinių paslaugų kokybę ir įvairovę</t>
  </si>
  <si>
    <t>Formalųjį švietimą papildančio ugdymo programoms finansuoti (MK 6%)</t>
  </si>
  <si>
    <t>Avarijų šalinimui švietimo įstaigose</t>
  </si>
  <si>
    <t>Suaugusiųjų neformaliojo švietimo programų vykdymas</t>
  </si>
  <si>
    <t>Šiaulių miesto savivaldybės ir jos teritorijoje veikiančių aukštųjų mokyklų bendradarbiavimo programos vykdymas</t>
  </si>
  <si>
    <t xml:space="preserve"> 12 </t>
  </si>
  <si>
    <t>SB lik.</t>
  </si>
  <si>
    <t>Bendrojo ugdymo mokyklas lankančių ir  FŠPU dalyvaujančių      1-12 kl. mokinių skaičius</t>
  </si>
  <si>
    <t>VB (VIP)</t>
  </si>
  <si>
    <t>FINANSAVIMO LĖŠŲ SUVESTINĖ</t>
  </si>
  <si>
    <t>tūkst. Eur</t>
  </si>
  <si>
    <t xml:space="preserve">Viešųjų ikimokyklinio ir priešmokyklinio ugdymo įstaigų finansavimas </t>
  </si>
  <si>
    <t xml:space="preserve">Ugdymo proceso (MK 94 %) ir aplinkos užtikrinimas viešojo ugdymo mokyklose    </t>
  </si>
  <si>
    <t>Ikimokyklinių įstaigų skaičius</t>
  </si>
  <si>
    <t>Pagal ikimokyklinę programą ugdomų vaikų skaičius</t>
  </si>
  <si>
    <t>Všį ikimokyklinių įstaigų skaičius</t>
  </si>
  <si>
    <t>10</t>
  </si>
  <si>
    <t>SP lik.</t>
  </si>
  <si>
    <t>Všį Šiaulių universiteto gimnazija</t>
  </si>
  <si>
    <t>VB (KT)</t>
  </si>
  <si>
    <t>2018 metais patvirtinti asignavimai</t>
  </si>
  <si>
    <t>2019 metais patvirtinti asignavimai</t>
  </si>
  <si>
    <t>Iš viso 08 programai  (1 eilutė + 2 eilutė)</t>
  </si>
  <si>
    <t>Renginių sk.</t>
  </si>
  <si>
    <t>SP(LIK)</t>
  </si>
  <si>
    <t>SB  (LIK)</t>
  </si>
  <si>
    <t>SB   (LIK)</t>
  </si>
  <si>
    <t>SB     (LIK)</t>
  </si>
  <si>
    <t>SP     (LIK)</t>
  </si>
  <si>
    <t>VB       (MK)</t>
  </si>
  <si>
    <t>SB    (LIK)</t>
  </si>
  <si>
    <t>SB (LIK)</t>
  </si>
  <si>
    <t>1</t>
  </si>
  <si>
    <t>SB(LIK)</t>
  </si>
  <si>
    <t>Mokinių skaičius</t>
  </si>
  <si>
    <t>13167</t>
  </si>
  <si>
    <t>13100</t>
  </si>
  <si>
    <t>Vidutiniškai vienam mokiniui tenkantis plotas m²</t>
  </si>
  <si>
    <t>12,4</t>
  </si>
  <si>
    <t>Vidutiniškai vienam mokiniui tenkančios SB lėšos ugdymo aplinkos išlaikymui</t>
  </si>
  <si>
    <t>0,4</t>
  </si>
  <si>
    <t>Įrengta krepšinio aikštelė prie Romuvos gimnazijos</t>
  </si>
  <si>
    <t>Įstaigų, kuriose atnaujinta elektros instaliacija, skaičius ("Juventos" pr., l/d "Coliukė")</t>
  </si>
  <si>
    <t>Įstaigų, kuriose atnaujinta elektros instaliacija, skaičius (l/d "Gluosnis", "Pasaka")</t>
  </si>
  <si>
    <t>Įstaigų skaičius ( Logopedinis l/d, l/d "Auksinis raktelis, l/d "Salduvė", l/d Coliukė", l/d "Varpelis", l/d Ežerėlis", l/d "Žirniukas", )</t>
  </si>
  <si>
    <t>Aptvertų ir įrengtų žaidimų aikštelių priešmokyklinio ugdymo grupių vaikams teritorijų progimnazijose skaičius</t>
  </si>
  <si>
    <t xml:space="preserve"> Medelyno progimnazijos  pastato modernizavimas</t>
  </si>
  <si>
    <t>2</t>
  </si>
  <si>
    <t>Priešmokyklinio ugdymo ir pradinių klasių mokiniams skirtų pailginto darbo grupių atidarymas bendrojo ugdymo mokyklose</t>
  </si>
  <si>
    <t>Mokyklose įsteigtų pailginto darbo grupių skaičius</t>
  </si>
  <si>
    <t>VB nef. 15€</t>
  </si>
  <si>
    <t xml:space="preserve">VB (KT)  </t>
  </si>
  <si>
    <t xml:space="preserve">VB (KT)    </t>
  </si>
  <si>
    <t xml:space="preserve">VB (KT) </t>
  </si>
  <si>
    <t xml:space="preserve">VB(KT) </t>
  </si>
  <si>
    <t xml:space="preserve">VB (KT)   </t>
  </si>
  <si>
    <t>Įstaigų , kuriose įsteigti karjeros specialisto etatai, skaičius</t>
  </si>
  <si>
    <t>Ragainės progimnazijos trečiojo aukšto koridoriaus grindų kapitaliniam remontui, kv.m.</t>
  </si>
  <si>
    <t>Aptvertas Lieporių gimnazijos stadionas ir įrengta tinklinio aikštelė.</t>
  </si>
  <si>
    <t>1/1</t>
  </si>
  <si>
    <t>Atlikta Sanatorinės m-klos baseino rekonstravimo darbų ir baseino prieigų (persirengimo kambarių, dušų) įrengimas proc.</t>
  </si>
  <si>
    <t>l/d ,,Pušelė“ avarinės būklės vamzdynams pakeisti.</t>
  </si>
  <si>
    <t>Įstaigų, atsinaujinančių stogus, skaičius (l/d "Auksinis raktelis", "Gintarėlis", "Gluosnis", "Žiogelis", "Saulutė", l/d "Ąžuoliukas", "Eglutė", "Salduvė", "Dainelė", ,,Bangelė“, ,,Berželis“, ,,Coliukė“, ,,Kūlverstukas“, ,,Pasaka“, ,,Trys nykštukai“, ,,Varpelis“, ,,Žibutė“,  ,,Klevelis“, ,,Žirniukas“ .)</t>
  </si>
  <si>
    <t>Įstaigų skaičius (l/d "Kregždutė,    l/d "Dainelė", "Pupų pėdas", "Rugiagėlė","Voveraitė", "Pušelė", ,,Klevelis“, ,,Žirniukas“.)</t>
  </si>
  <si>
    <t>Programų neformaliojo vaikų švietimo įstaigose finansavimas</t>
  </si>
  <si>
    <r>
      <t xml:space="preserve">12 </t>
    </r>
    <r>
      <rPr>
        <strike/>
        <sz val="11"/>
        <color indexed="8"/>
        <rFont val="Times New Roman"/>
        <family val="1"/>
        <charset val="186"/>
      </rPr>
      <t>03</t>
    </r>
    <r>
      <rPr>
        <sz val="11"/>
        <color indexed="8"/>
        <rFont val="Times New Roman"/>
        <family val="1"/>
        <charset val="186"/>
      </rPr>
      <t xml:space="preserve"> 20 06 </t>
    </r>
  </si>
  <si>
    <t xml:space="preserve"> 12 06 </t>
  </si>
  <si>
    <r>
      <t>12</t>
    </r>
    <r>
      <rPr>
        <sz val="11"/>
        <rFont val="Times New Roman"/>
        <family val="1"/>
        <charset val="186"/>
      </rPr>
      <t xml:space="preserve"> 20 0</t>
    </r>
    <r>
      <rPr>
        <sz val="11"/>
        <color indexed="8"/>
        <rFont val="Times New Roman"/>
        <family val="1"/>
        <charset val="186"/>
      </rPr>
      <t xml:space="preserve">6 </t>
    </r>
  </si>
  <si>
    <t>12 20  06</t>
  </si>
  <si>
    <r>
      <rPr>
        <sz val="11"/>
        <rFont val="Times New Roman"/>
        <family val="1"/>
        <charset val="186"/>
      </rPr>
      <t>12 20 0</t>
    </r>
    <r>
      <rPr>
        <sz val="11"/>
        <color indexed="8"/>
        <rFont val="Times New Roman"/>
        <family val="1"/>
        <charset val="186"/>
      </rPr>
      <t>6</t>
    </r>
  </si>
  <si>
    <r>
      <t>1</t>
    </r>
    <r>
      <rPr>
        <sz val="11"/>
        <rFont val="Times New Roman"/>
        <family val="1"/>
        <charset val="186"/>
      </rPr>
      <t>2 20</t>
    </r>
    <r>
      <rPr>
        <sz val="11"/>
        <color indexed="8"/>
        <rFont val="Times New Roman"/>
        <family val="1"/>
        <charset val="186"/>
      </rPr>
      <t xml:space="preserve">  06 </t>
    </r>
  </si>
  <si>
    <r>
      <t>1</t>
    </r>
    <r>
      <rPr>
        <sz val="11"/>
        <rFont val="Times New Roman"/>
        <family val="1"/>
        <charset val="186"/>
      </rPr>
      <t>2 20</t>
    </r>
    <r>
      <rPr>
        <sz val="11"/>
        <color indexed="8"/>
        <rFont val="Times New Roman"/>
        <family val="1"/>
        <charset val="186"/>
      </rPr>
      <t xml:space="preserve"> 06 </t>
    </r>
  </si>
  <si>
    <r>
      <t>12</t>
    </r>
    <r>
      <rPr>
        <sz val="11"/>
        <rFont val="Times New Roman"/>
        <family val="1"/>
        <charset val="186"/>
      </rPr>
      <t xml:space="preserve"> 20</t>
    </r>
    <r>
      <rPr>
        <sz val="11"/>
        <color indexed="8"/>
        <rFont val="Times New Roman"/>
        <family val="1"/>
        <charset val="186"/>
      </rPr>
      <t xml:space="preserve"> 06 </t>
    </r>
  </si>
  <si>
    <r>
      <t>1</t>
    </r>
    <r>
      <rPr>
        <sz val="11"/>
        <rFont val="Times New Roman"/>
        <family val="1"/>
        <charset val="186"/>
      </rPr>
      <t>2 06 20</t>
    </r>
  </si>
  <si>
    <t>Choreografo etatas Didždvario gimnazijoje</t>
  </si>
  <si>
    <t>Muziejininko etatas J.Janonio gimnazijoje</t>
  </si>
  <si>
    <t>Įsigytų automobilių skaičius</t>
  </si>
  <si>
    <t>Vaikų, dalyvaujančių tautinių šokių kolektyvuose, skaičius</t>
  </si>
  <si>
    <t>Tautinių kostiumų skaičius</t>
  </si>
  <si>
    <t>Centro pradinės mokyklos stogo remontas</t>
  </si>
  <si>
    <t>Ikimokyklinio ugdymo įstaigų, atnaujinusių žaidimo aikšteles, skaičius</t>
  </si>
  <si>
    <t>Įstaigų, kuriose atnaujinti vamzdynai ir san. mazgai, skaičius ( l/d "Kregždutė", l/d "Bangelė", l/d "Coliukė", l/d "Dainelė", l/d "Ežerėlis", l/d "Gluosnis", P. Avižonio regos centras, l/d "Pupų pėdas", l/d "Rugiagėlė", l/d 'Saulutė", l/d "Trys nykštukai", l/d "Žiogelis", l/d "Žirniukas", Suaugusiųjų mokykla, l/d "Berželis", "Varpelis", "Žibutė", "Žilvitis", Zoknių progimnazija)</t>
  </si>
  <si>
    <t>Kolektyvų vadovų skaičius</t>
  </si>
  <si>
    <t>Aptvertų įstaigų teritorijų skaičius(2016 m.  - 19 įstaigų, 2017 m. 18 įstaigų - l/d "Bangelė", "Berželis", "Eglutė", "Gintarėlis", "Kūlverstukas", P.Avižonio regos c., l/d "Pupų pėdas", "Pušelė", "Rugiagėlė", "Saulutė", "Voveraitė", "Žilvitis", Specialiojo ugdymo centras, Sutr. klausos vaikų ugd. centras, Logopedinė mokykla, "Saulės" pr. mokykla, Centro pr. mokykla)</t>
  </si>
  <si>
    <t>Mokyklų, kuriose pakeisti langai ( Šiaulių J. turistų, 1-je muzikos mokykloje,  J. technikų centruose) ir atnaujinti stogai, skaičius</t>
  </si>
  <si>
    <t xml:space="preserve">12 11 20 06    
</t>
  </si>
  <si>
    <r>
      <t>Šiaulių specaliojo ugdymo centro pastato Dainų g.96, Šiauliai</t>
    </r>
    <r>
      <rPr>
        <sz val="11"/>
        <color theme="1"/>
        <rFont val="Times New Roman"/>
        <family val="1"/>
        <charset val="186"/>
      </rPr>
      <t xml:space="preserve">  rekonstravimas</t>
    </r>
  </si>
  <si>
    <t xml:space="preserve">12  06 </t>
  </si>
  <si>
    <t>Brandos egzaminams organizuoti ir vykdyti, tūkst. Eur (MK 6%)</t>
  </si>
  <si>
    <t>Pedagoginių darbuotojų tarifinių atlygių koeficientų skirtumų išlyginimas ir bendrojo ugdymo, ikimokyklinio ir priešmokyklinio ugdymo formų įvairovės įgyvendinimas, tūkst. Eur (MK 6%)</t>
  </si>
  <si>
    <t>Profesinės linkmės moduliams neformaliojo švietimo mokyklose finansuoti, tūkst. Eur (MK 6%)</t>
  </si>
  <si>
    <t xml:space="preserve"> Mokymo reikmėms tenkinti skiriama savivaldybės 6 procentų mokinio krepšelio lėšų dalis</t>
  </si>
  <si>
    <t>Tėvų atlyginimo už vaiko išlaikymą įstaigoje kompensavimas, tūkst. Eur</t>
  </si>
  <si>
    <t>Ikimokyklinio ugdymo programų, kurias įgyvendina Šiaulių nevalstybinės švietimo įstaigos, finansavimas, tūkst. Eur (70 €/mėn.)</t>
  </si>
  <si>
    <t>Ikimokyklinių įstaigų, grindų, išorinės laiptų ir durų, remontas</t>
  </si>
  <si>
    <t>Ikimokyklinėse įstaigose priešmokyklines grupes lankančių vaikų skaičius</t>
  </si>
  <si>
    <t>Ikimokyklinio ir priešmokyklinio ugdymo finansavimas, tūkst. Eur</t>
  </si>
  <si>
    <t>Tėvų atlyginimo už neformalųjį vaikų švietimą savivaldybės įstaigose kompensavimas, tūkst. Eur</t>
  </si>
  <si>
    <t>Neformaliojo vaikų švietimo teikėjų skaičius (ŠMM-15 €/mėn.)</t>
  </si>
  <si>
    <t>Programų neformaliojo vaikų švietimo įstaigose finansavimas, tūkst. Eur</t>
  </si>
  <si>
    <t>11         12</t>
  </si>
  <si>
    <t>,,Sandoros“ progimnazijos sporto aikštelės įrengimas, tūkst. Eur</t>
  </si>
  <si>
    <t>Didždvario gimnazijos tinklinio aikštelės įrengimui, tūkst. Eur</t>
  </si>
  <si>
    <t>Jovaro progimnazijos aišktyno rekonstrukcijos darbai, tūkst. Eur</t>
  </si>
  <si>
    <t>P.Avižonio baseino rekonstravimui, tūkst. Eur</t>
  </si>
  <si>
    <t xml:space="preserve"> L/D ,,Žiogelis“ techninio projekto koregavimui, tūkst. Eur</t>
  </si>
  <si>
    <t>L/D ,,Žiogelis“ baseino rekonstravimo darbams, tūkst. Eur</t>
  </si>
  <si>
    <t xml:space="preserve"> Sanatorinės m-klos baseino rekonstravimo darbams ir baseino prieigų (persirengimo kambarių, dušų) įrengimui, tūkst. Eur</t>
  </si>
  <si>
    <t>SB(PS)</t>
  </si>
  <si>
    <t>Paskolų lėšos SB(PS)</t>
  </si>
  <si>
    <t xml:space="preserve">  </t>
  </si>
  <si>
    <t>PATVIRTINTA</t>
  </si>
  <si>
    <t xml:space="preserve">Šiaulių miesto savivaldybės tarybos </t>
  </si>
  <si>
    <t>2017 m. vasario 2 d. sprendimu Nr. T-4</t>
  </si>
  <si>
    <t xml:space="preserve">(Šiaulių miesto savivaldybės tarybos </t>
  </si>
  <si>
    <t>2017 m. gruodžio 21 d. sprendimo Nr. T- 432 redakcija)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</si>
</sst>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8" x14ac:knownFonts="1"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1"/>
      <color indexed="8"/>
      <name val="Calibri"/>
      <family val="2"/>
      <charset val="186"/>
    </font>
    <font>
      <sz val="8"/>
      <name val="Calibri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20"/>
      <name val="Calibri"/>
      <family val="2"/>
      <charset val="186"/>
    </font>
    <font>
      <sz val="11"/>
      <color indexed="17"/>
      <name val="Calibri"/>
      <family val="2"/>
      <charset val="186"/>
    </font>
    <font>
      <sz val="11"/>
      <color indexed="10"/>
      <name val="Calibri"/>
      <family val="2"/>
      <charset val="186"/>
    </font>
    <font>
      <b/>
      <sz val="11"/>
      <color indexed="63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9"/>
      <color indexed="81"/>
      <name val="Tahoma"/>
      <family val="2"/>
      <charset val="186"/>
    </font>
    <font>
      <sz val="9"/>
      <color indexed="81"/>
      <name val="Tahoma"/>
      <family val="2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1"/>
      <color theme="1"/>
      <name val="Calibri"/>
      <family val="2"/>
      <scheme val="minor"/>
    </font>
    <font>
      <strike/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9"/>
      <color indexed="8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color indexed="10"/>
      <name val="Times New Roman"/>
      <family val="1"/>
      <charset val="186"/>
    </font>
    <font>
      <strike/>
      <sz val="10"/>
      <color indexed="8"/>
      <name val="Times New Roman"/>
      <family val="1"/>
      <charset val="186"/>
    </font>
    <font>
      <sz val="9"/>
      <name val="Times New Roman"/>
      <family val="1"/>
      <charset val="186"/>
    </font>
    <font>
      <sz val="8"/>
      <color indexed="8"/>
      <name val="Times New Roman"/>
      <family val="1"/>
      <charset val="186"/>
    </font>
    <font>
      <strike/>
      <sz val="11"/>
      <color indexed="8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name val="Arial"/>
      <family val="2"/>
      <charset val="186"/>
    </font>
  </fonts>
  <fills count="59">
    <fill>
      <patternFill patternType="none"/>
    </fill>
    <fill>
      <patternFill patternType="gray125"/>
    </fill>
    <fill>
      <patternFill patternType="solid">
        <fgColor indexed="31"/>
        <bgColor indexed="24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4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24"/>
      </patternFill>
    </fill>
    <fill>
      <patternFill patternType="solid">
        <fgColor indexed="43"/>
        <bgColor indexed="26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6"/>
        <bgColor indexed="9"/>
      </patternFill>
    </fill>
    <fill>
      <patternFill patternType="solid">
        <fgColor indexed="55"/>
        <bgColor indexed="23"/>
      </patternFill>
    </fill>
    <fill>
      <patternFill patternType="solid">
        <fgColor indexed="9"/>
        <bgColor indexed="26"/>
      </patternFill>
    </fill>
    <fill>
      <patternFill patternType="solid">
        <fgColor indexed="44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7"/>
      </patternFill>
    </fill>
    <fill>
      <patternFill patternType="solid">
        <fgColor indexed="9"/>
        <bgColor indexed="24"/>
      </patternFill>
    </fill>
    <fill>
      <patternFill patternType="solid">
        <fgColor indexed="9"/>
        <bgColor indexed="22"/>
      </patternFill>
    </fill>
    <fill>
      <patternFill patternType="solid">
        <fgColor indexed="13"/>
        <bgColor indexed="34"/>
      </patternFill>
    </fill>
    <fill>
      <patternFill patternType="solid">
        <fgColor theme="0"/>
        <bgColor indexed="26"/>
      </patternFill>
    </fill>
    <fill>
      <patternFill patternType="solid">
        <fgColor theme="2" tint="-9.9978637043366805E-2"/>
        <bgColor indexed="27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A0C1F2"/>
        <bgColor indexed="22"/>
      </patternFill>
    </fill>
    <fill>
      <patternFill patternType="solid">
        <fgColor rgb="FFB6E4BB"/>
        <bgColor indexed="64"/>
      </patternFill>
    </fill>
    <fill>
      <patternFill patternType="solid">
        <fgColor theme="2" tint="-9.9978637043366805E-2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theme="0"/>
        <bgColor indexed="22"/>
      </patternFill>
    </fill>
    <fill>
      <patternFill patternType="solid">
        <fgColor theme="2" tint="-9.9978637043366805E-2"/>
        <bgColor indexed="22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7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 tint="-0.249977111117893"/>
        <bgColor indexed="31"/>
      </patternFill>
    </fill>
    <fill>
      <patternFill patternType="solid">
        <fgColor rgb="FFCCFFCC"/>
        <bgColor indexed="27"/>
      </patternFill>
    </fill>
    <fill>
      <patternFill patternType="solid">
        <fgColor rgb="FFA4CBEE"/>
        <bgColor indexed="22"/>
      </patternFill>
    </fill>
    <fill>
      <patternFill patternType="solid">
        <fgColor theme="4" tint="0.39997558519241921"/>
        <bgColor indexed="31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/>
        <bgColor rgb="FFFFFFFF"/>
      </patternFill>
    </fill>
    <fill>
      <patternFill patternType="solid">
        <fgColor theme="0" tint="-0.249977111117893"/>
        <bgColor rgb="FFFFFFFF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theme="2" tint="-9.9978637043366805E-2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49">
    <xf numFmtId="0" fontId="0" fillId="0" borderId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2" fillId="0" borderId="0"/>
    <xf numFmtId="0" fontId="11" fillId="4" borderId="0" applyNumberFormat="0" applyBorder="0" applyAlignment="0" applyProtection="0"/>
    <xf numFmtId="0" fontId="28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12" fillId="0" borderId="0" applyNumberFormat="0" applyFill="0" applyBorder="0" applyAlignment="0" applyProtection="0"/>
    <xf numFmtId="0" fontId="13" fillId="16" borderId="4" applyNumberFormat="0" applyAlignment="0" applyProtection="0"/>
    <xf numFmtId="0" fontId="14" fillId="7" borderId="5" applyNumberFormat="0" applyAlignment="0" applyProtection="0"/>
    <xf numFmtId="0" fontId="15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21" borderId="0" applyNumberFormat="0" applyBorder="0" applyAlignment="0" applyProtection="0"/>
    <xf numFmtId="0" fontId="2" fillId="22" borderId="6" applyNumberFormat="0" applyAlignment="0" applyProtection="0"/>
    <xf numFmtId="0" fontId="23" fillId="0" borderId="0" applyNumberFormat="0" applyFill="0" applyBorder="0" applyAlignment="0" applyProtection="0"/>
    <xf numFmtId="0" fontId="16" fillId="16" borderId="5" applyNumberFormat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9" fillId="23" borderId="9" applyNumberFormat="0" applyAlignment="0" applyProtection="0"/>
    <xf numFmtId="0" fontId="2" fillId="0" borderId="0"/>
  </cellStyleXfs>
  <cellXfs count="1184">
    <xf numFmtId="0" fontId="0" fillId="0" borderId="0" xfId="0"/>
    <xf numFmtId="0" fontId="2" fillId="0" borderId="0" xfId="28"/>
    <xf numFmtId="0" fontId="27" fillId="0" borderId="0" xfId="25" applyFont="1" applyBorder="1"/>
    <xf numFmtId="0" fontId="27" fillId="0" borderId="0" xfId="25" applyFont="1"/>
    <xf numFmtId="0" fontId="27" fillId="0" borderId="11" xfId="25" applyFont="1" applyBorder="1" applyAlignment="1">
      <alignment horizontal="center" vertical="top" wrapText="1"/>
    </xf>
    <xf numFmtId="49" fontId="27" fillId="0" borderId="11" xfId="25" applyNumberFormat="1" applyFont="1" applyBorder="1" applyAlignment="1">
      <alignment horizontal="center" vertical="top" wrapText="1"/>
    </xf>
    <xf numFmtId="0" fontId="27" fillId="0" borderId="11" xfId="25" applyFont="1" applyBorder="1" applyAlignment="1">
      <alignment horizontal="center" vertical="center"/>
    </xf>
    <xf numFmtId="0" fontId="2" fillId="0" borderId="34" xfId="28" applyBorder="1"/>
    <xf numFmtId="0" fontId="30" fillId="0" borderId="19" xfId="28" applyFont="1" applyBorder="1" applyAlignment="1">
      <alignment vertical="top" wrapText="1"/>
    </xf>
    <xf numFmtId="0" fontId="30" fillId="0" borderId="15" xfId="28" applyFont="1" applyBorder="1" applyAlignment="1">
      <alignment vertical="top" wrapText="1"/>
    </xf>
    <xf numFmtId="0" fontId="30" fillId="0" borderId="15" xfId="28" applyFont="1" applyBorder="1" applyAlignment="1">
      <alignment horizontal="center" vertical="top" wrapText="1"/>
    </xf>
    <xf numFmtId="0" fontId="31" fillId="0" borderId="15" xfId="28" applyFont="1" applyBorder="1" applyAlignment="1">
      <alignment horizontal="center" vertical="top" wrapText="1"/>
    </xf>
    <xf numFmtId="0" fontId="30" fillId="0" borderId="15" xfId="28" applyFont="1" applyBorder="1" applyAlignment="1">
      <alignment horizontal="center" vertical="center" wrapText="1"/>
    </xf>
    <xf numFmtId="49" fontId="30" fillId="25" borderId="10" xfId="28" applyNumberFormat="1" applyFont="1" applyFill="1" applyBorder="1" applyAlignment="1">
      <alignment horizontal="center" vertical="center"/>
    </xf>
    <xf numFmtId="0" fontId="32" fillId="24" borderId="10" xfId="28" applyFont="1" applyFill="1" applyBorder="1" applyAlignment="1">
      <alignment vertical="center" wrapText="1"/>
    </xf>
    <xf numFmtId="49" fontId="32" fillId="24" borderId="10" xfId="28" applyNumberFormat="1" applyFont="1" applyFill="1" applyBorder="1" applyAlignment="1">
      <alignment horizontal="center" vertical="center"/>
    </xf>
    <xf numFmtId="0" fontId="31" fillId="26" borderId="10" xfId="28" applyFont="1" applyFill="1" applyBorder="1" applyAlignment="1">
      <alignment horizontal="center" vertical="center" wrapText="1"/>
    </xf>
    <xf numFmtId="164" fontId="33" fillId="26" borderId="10" xfId="28" applyNumberFormat="1" applyFont="1" applyFill="1" applyBorder="1" applyAlignment="1">
      <alignment horizontal="center" vertical="center"/>
    </xf>
    <xf numFmtId="49" fontId="30" fillId="25" borderId="10" xfId="28" applyNumberFormat="1" applyFont="1" applyFill="1" applyBorder="1" applyAlignment="1">
      <alignment horizontal="center" vertical="top"/>
    </xf>
    <xf numFmtId="49" fontId="30" fillId="4" borderId="10" xfId="28" applyNumberFormat="1" applyFont="1" applyFill="1" applyBorder="1" applyAlignment="1">
      <alignment horizontal="center" vertical="top"/>
    </xf>
    <xf numFmtId="49" fontId="30" fillId="4" borderId="10" xfId="28" applyNumberFormat="1" applyFont="1" applyFill="1" applyBorder="1" applyAlignment="1">
      <alignment horizontal="right" vertical="top"/>
    </xf>
    <xf numFmtId="164" fontId="33" fillId="4" borderId="10" xfId="28" applyNumberFormat="1" applyFont="1" applyFill="1" applyBorder="1" applyAlignment="1">
      <alignment horizontal="center" vertical="center"/>
    </xf>
    <xf numFmtId="49" fontId="30" fillId="4" borderId="10" xfId="28" applyNumberFormat="1" applyFont="1" applyFill="1" applyBorder="1" applyAlignment="1">
      <alignment vertical="top"/>
    </xf>
    <xf numFmtId="49" fontId="31" fillId="4" borderId="18" xfId="28" applyNumberFormat="1" applyFont="1" applyFill="1" applyBorder="1" applyAlignment="1">
      <alignment horizontal="center" vertical="top"/>
    </xf>
    <xf numFmtId="0" fontId="31" fillId="36" borderId="11" xfId="28" applyFont="1" applyFill="1" applyBorder="1" applyAlignment="1">
      <alignment horizontal="center" vertical="center"/>
    </xf>
    <xf numFmtId="0" fontId="32" fillId="24" borderId="11" xfId="28" applyFont="1" applyFill="1" applyBorder="1" applyAlignment="1">
      <alignment vertical="top" wrapText="1"/>
    </xf>
    <xf numFmtId="0" fontId="32" fillId="0" borderId="11" xfId="28" applyFont="1" applyFill="1" applyBorder="1" applyAlignment="1">
      <alignment horizontal="center" vertical="top" wrapText="1"/>
    </xf>
    <xf numFmtId="164" fontId="33" fillId="26" borderId="18" xfId="28" applyNumberFormat="1" applyFont="1" applyFill="1" applyBorder="1" applyAlignment="1">
      <alignment horizontal="center" vertical="center"/>
    </xf>
    <xf numFmtId="0" fontId="31" fillId="35" borderId="17" xfId="28" applyFont="1" applyFill="1" applyBorder="1" applyAlignment="1">
      <alignment horizontal="center" vertical="center" wrapText="1"/>
    </xf>
    <xf numFmtId="164" fontId="33" fillId="35" borderId="32" xfId="28" applyNumberFormat="1" applyFont="1" applyFill="1" applyBorder="1" applyAlignment="1">
      <alignment horizontal="center" vertical="center"/>
    </xf>
    <xf numFmtId="164" fontId="33" fillId="35" borderId="26" xfId="28" applyNumberFormat="1" applyFont="1" applyFill="1" applyBorder="1" applyAlignment="1">
      <alignment horizontal="center" vertical="center"/>
    </xf>
    <xf numFmtId="0" fontId="31" fillId="26" borderId="22" xfId="28" applyFont="1" applyFill="1" applyBorder="1" applyAlignment="1">
      <alignment horizontal="center" vertical="center" wrapText="1"/>
    </xf>
    <xf numFmtId="164" fontId="33" fillId="26" borderId="11" xfId="28" applyNumberFormat="1" applyFont="1" applyFill="1" applyBorder="1" applyAlignment="1">
      <alignment horizontal="center" vertical="center"/>
    </xf>
    <xf numFmtId="0" fontId="31" fillId="35" borderId="10" xfId="28" applyFont="1" applyFill="1" applyBorder="1" applyAlignment="1">
      <alignment horizontal="center" vertical="center" wrapText="1"/>
    </xf>
    <xf numFmtId="164" fontId="33" fillId="35" borderId="17" xfId="28" applyNumberFormat="1" applyFont="1" applyFill="1" applyBorder="1" applyAlignment="1">
      <alignment horizontal="center" vertical="center"/>
    </xf>
    <xf numFmtId="164" fontId="33" fillId="25" borderId="10" xfId="28" applyNumberFormat="1" applyFont="1" applyFill="1" applyBorder="1" applyAlignment="1">
      <alignment horizontal="center" vertical="center"/>
    </xf>
    <xf numFmtId="49" fontId="34" fillId="36" borderId="18" xfId="28" applyNumberFormat="1" applyFont="1" applyFill="1" applyBorder="1" applyAlignment="1">
      <alignment horizontal="center" vertical="center" wrapText="1"/>
    </xf>
    <xf numFmtId="0" fontId="32" fillId="0" borderId="0" xfId="28" applyFont="1" applyFill="1" applyBorder="1" applyAlignment="1">
      <alignment horizontal="center" vertical="center"/>
    </xf>
    <xf numFmtId="0" fontId="32" fillId="33" borderId="10" xfId="28" applyFont="1" applyFill="1" applyBorder="1" applyAlignment="1">
      <alignment vertical="center" wrapText="1"/>
    </xf>
    <xf numFmtId="0" fontId="32" fillId="33" borderId="10" xfId="28" applyFont="1" applyFill="1" applyBorder="1" applyAlignment="1">
      <alignment horizontal="center" vertical="center" wrapText="1"/>
    </xf>
    <xf numFmtId="0" fontId="32" fillId="0" borderId="0" xfId="28" applyFont="1" applyFill="1" applyBorder="1" applyAlignment="1">
      <alignment vertical="center" wrapText="1"/>
    </xf>
    <xf numFmtId="0" fontId="32" fillId="0" borderId="0" xfId="28" applyFont="1" applyFill="1" applyBorder="1" applyAlignment="1">
      <alignment horizontal="center" vertical="center" wrapText="1"/>
    </xf>
    <xf numFmtId="0" fontId="32" fillId="33" borderId="10" xfId="28" applyFont="1" applyFill="1" applyBorder="1" applyAlignment="1">
      <alignment vertical="top" wrapText="1"/>
    </xf>
    <xf numFmtId="0" fontId="32" fillId="0" borderId="0" xfId="28" applyFont="1" applyFill="1" applyBorder="1" applyAlignment="1">
      <alignment vertical="top" wrapText="1"/>
    </xf>
    <xf numFmtId="49" fontId="32" fillId="33" borderId="18" xfId="28" applyNumberFormat="1" applyFont="1" applyFill="1" applyBorder="1" applyAlignment="1">
      <alignment horizontal="center" vertical="center"/>
    </xf>
    <xf numFmtId="49" fontId="32" fillId="0" borderId="0" xfId="28" applyNumberFormat="1" applyFont="1" applyFill="1" applyBorder="1" applyAlignment="1">
      <alignment horizontal="center" vertical="center"/>
    </xf>
    <xf numFmtId="0" fontId="36" fillId="0" borderId="0" xfId="28" applyFont="1" applyFill="1" applyBorder="1" applyAlignment="1">
      <alignment vertical="top" wrapText="1"/>
    </xf>
    <xf numFmtId="49" fontId="32" fillId="0" borderId="0" xfId="0" applyNumberFormat="1" applyFont="1" applyFill="1" applyBorder="1" applyAlignment="1">
      <alignment horizontal="center" vertical="center"/>
    </xf>
    <xf numFmtId="0" fontId="36" fillId="33" borderId="11" xfId="28" applyFont="1" applyFill="1" applyBorder="1" applyAlignment="1">
      <alignment horizontal="left" vertical="top" wrapText="1"/>
    </xf>
    <xf numFmtId="49" fontId="32" fillId="33" borderId="11" xfId="0" applyNumberFormat="1" applyFont="1" applyFill="1" applyBorder="1" applyAlignment="1">
      <alignment horizontal="center" vertical="center"/>
    </xf>
    <xf numFmtId="0" fontId="36" fillId="33" borderId="0" xfId="28" applyFont="1" applyFill="1" applyBorder="1" applyAlignment="1">
      <alignment vertical="center" wrapText="1"/>
    </xf>
    <xf numFmtId="0" fontId="36" fillId="0" borderId="0" xfId="28" applyFont="1" applyFill="1" applyBorder="1" applyAlignment="1">
      <alignment horizontal="left" vertical="top" wrapText="1"/>
    </xf>
    <xf numFmtId="49" fontId="34" fillId="36" borderId="11" xfId="28" applyNumberFormat="1" applyFont="1" applyFill="1" applyBorder="1" applyAlignment="1">
      <alignment horizontal="center" vertical="center"/>
    </xf>
    <xf numFmtId="0" fontId="31" fillId="26" borderId="32" xfId="28" applyFont="1" applyFill="1" applyBorder="1" applyAlignment="1">
      <alignment horizontal="center" vertical="center" wrapText="1"/>
    </xf>
    <xf numFmtId="164" fontId="30" fillId="26" borderId="17" xfId="28" applyNumberFormat="1" applyFont="1" applyFill="1" applyBorder="1" applyAlignment="1">
      <alignment horizontal="center" vertical="center"/>
    </xf>
    <xf numFmtId="0" fontId="31" fillId="26" borderId="11" xfId="28" applyFont="1" applyFill="1" applyBorder="1" applyAlignment="1">
      <alignment horizontal="center" vertical="center" wrapText="1"/>
    </xf>
    <xf numFmtId="164" fontId="30" fillId="26" borderId="20" xfId="28" applyNumberFormat="1" applyFont="1" applyFill="1" applyBorder="1" applyAlignment="1">
      <alignment horizontal="center" vertical="center"/>
    </xf>
    <xf numFmtId="49" fontId="34" fillId="36" borderId="10" xfId="28" applyNumberFormat="1" applyFont="1" applyFill="1" applyBorder="1" applyAlignment="1">
      <alignment horizontal="center" vertical="center"/>
    </xf>
    <xf numFmtId="0" fontId="32" fillId="24" borderId="10" xfId="28" applyNumberFormat="1" applyFont="1" applyFill="1" applyBorder="1" applyAlignment="1">
      <alignment horizontal="center" vertical="center"/>
    </xf>
    <xf numFmtId="0" fontId="32" fillId="0" borderId="10" xfId="28" applyNumberFormat="1" applyFont="1" applyFill="1" applyBorder="1" applyAlignment="1">
      <alignment horizontal="center" vertical="center" wrapText="1"/>
    </xf>
    <xf numFmtId="49" fontId="34" fillId="36" borderId="10" xfId="28" applyNumberFormat="1" applyFont="1" applyFill="1" applyBorder="1" applyAlignment="1">
      <alignment horizontal="center" vertical="center" wrapText="1"/>
    </xf>
    <xf numFmtId="164" fontId="30" fillId="4" borderId="10" xfId="28" applyNumberFormat="1" applyFont="1" applyFill="1" applyBorder="1" applyAlignment="1">
      <alignment horizontal="center" vertical="center"/>
    </xf>
    <xf numFmtId="164" fontId="30" fillId="25" borderId="10" xfId="28" applyNumberFormat="1" applyFont="1" applyFill="1" applyBorder="1" applyAlignment="1">
      <alignment horizontal="center" vertical="center"/>
    </xf>
    <xf numFmtId="0" fontId="31" fillId="36" borderId="11" xfId="28" applyFont="1" applyFill="1" applyBorder="1" applyAlignment="1">
      <alignment horizontal="center" vertical="center" wrapText="1"/>
    </xf>
    <xf numFmtId="0" fontId="32" fillId="24" borderId="10" xfId="28" applyFont="1" applyFill="1" applyBorder="1" applyAlignment="1">
      <alignment horizontal="center" vertical="center"/>
    </xf>
    <xf numFmtId="0" fontId="32" fillId="0" borderId="10" xfId="28" applyFont="1" applyFill="1" applyBorder="1" applyAlignment="1">
      <alignment horizontal="left" vertical="center" wrapText="1"/>
    </xf>
    <xf numFmtId="0" fontId="32" fillId="36" borderId="10" xfId="28" applyFont="1" applyFill="1" applyBorder="1" applyAlignment="1">
      <alignment horizontal="center" vertical="center"/>
    </xf>
    <xf numFmtId="0" fontId="32" fillId="0" borderId="10" xfId="28" applyFont="1" applyFill="1" applyBorder="1" applyAlignment="1">
      <alignment horizontal="center" vertical="center"/>
    </xf>
    <xf numFmtId="164" fontId="30" fillId="26" borderId="10" xfId="28" applyNumberFormat="1" applyFont="1" applyFill="1" applyBorder="1" applyAlignment="1">
      <alignment horizontal="center" vertical="center"/>
    </xf>
    <xf numFmtId="0" fontId="31" fillId="26" borderId="14" xfId="28" applyFont="1" applyFill="1" applyBorder="1" applyAlignment="1">
      <alignment horizontal="center" vertical="top" wrapText="1"/>
    </xf>
    <xf numFmtId="49" fontId="30" fillId="25" borderId="18" xfId="28" applyNumberFormat="1" applyFont="1" applyFill="1" applyBorder="1" applyAlignment="1">
      <alignment horizontal="center" vertical="top"/>
    </xf>
    <xf numFmtId="49" fontId="30" fillId="25" borderId="27" xfId="28" applyNumberFormat="1" applyFont="1" applyFill="1" applyBorder="1" applyAlignment="1">
      <alignment horizontal="center" vertical="center"/>
    </xf>
    <xf numFmtId="49" fontId="30" fillId="37" borderId="21" xfId="28" applyNumberFormat="1" applyFont="1" applyFill="1" applyBorder="1" applyAlignment="1">
      <alignment vertical="center"/>
    </xf>
    <xf numFmtId="0" fontId="31" fillId="36" borderId="23" xfId="28" applyFont="1" applyFill="1" applyBorder="1" applyAlignment="1">
      <alignment horizontal="center" vertical="center"/>
    </xf>
    <xf numFmtId="0" fontId="38" fillId="36" borderId="23" xfId="0" applyFont="1" applyFill="1" applyBorder="1" applyAlignment="1">
      <alignment horizontal="center" vertical="center"/>
    </xf>
    <xf numFmtId="0" fontId="38" fillId="0" borderId="23" xfId="0" applyFont="1" applyBorder="1" applyAlignment="1">
      <alignment horizontal="center" vertical="center"/>
    </xf>
    <xf numFmtId="0" fontId="32" fillId="29" borderId="11" xfId="28" applyFont="1" applyFill="1" applyBorder="1" applyAlignment="1">
      <alignment horizontal="left" vertical="center" wrapText="1"/>
    </xf>
    <xf numFmtId="0" fontId="37" fillId="36" borderId="23" xfId="0" applyFont="1" applyFill="1" applyBorder="1" applyAlignment="1">
      <alignment horizontal="center" vertical="center" wrapText="1"/>
    </xf>
    <xf numFmtId="0" fontId="32" fillId="29" borderId="11" xfId="28" applyFont="1" applyFill="1" applyBorder="1" applyAlignment="1">
      <alignment horizontal="center" vertical="center" wrapText="1"/>
    </xf>
    <xf numFmtId="0" fontId="31" fillId="40" borderId="11" xfId="28" applyFont="1" applyFill="1" applyBorder="1" applyAlignment="1">
      <alignment horizontal="center" vertical="center" wrapText="1"/>
    </xf>
    <xf numFmtId="164" fontId="33" fillId="34" borderId="23" xfId="28" applyNumberFormat="1" applyFont="1" applyFill="1" applyBorder="1" applyAlignment="1">
      <alignment horizontal="center" vertical="center" wrapText="1"/>
    </xf>
    <xf numFmtId="164" fontId="33" fillId="4" borderId="16" xfId="28" applyNumberFormat="1" applyFont="1" applyFill="1" applyBorder="1" applyAlignment="1">
      <alignment horizontal="center" vertical="center" wrapText="1"/>
    </xf>
    <xf numFmtId="0" fontId="34" fillId="24" borderId="17" xfId="28" applyFont="1" applyFill="1" applyBorder="1" applyAlignment="1">
      <alignment horizontal="center" vertical="center"/>
    </xf>
    <xf numFmtId="0" fontId="31" fillId="40" borderId="10" xfId="28" applyFont="1" applyFill="1" applyBorder="1" applyAlignment="1">
      <alignment horizontal="center" vertical="center" wrapText="1"/>
    </xf>
    <xf numFmtId="164" fontId="30" fillId="40" borderId="10" xfId="28" applyNumberFormat="1" applyFont="1" applyFill="1" applyBorder="1" applyAlignment="1">
      <alignment horizontal="center" vertical="center"/>
    </xf>
    <xf numFmtId="49" fontId="30" fillId="4" borderId="10" xfId="28" applyNumberFormat="1" applyFont="1" applyFill="1" applyBorder="1" applyAlignment="1">
      <alignment horizontal="right" vertical="top" wrapText="1"/>
    </xf>
    <xf numFmtId="164" fontId="30" fillId="4" borderId="10" xfId="28" applyNumberFormat="1" applyFont="1" applyFill="1" applyBorder="1" applyAlignment="1">
      <alignment horizontal="center" vertical="center" wrapText="1"/>
    </xf>
    <xf numFmtId="0" fontId="31" fillId="0" borderId="11" xfId="28" applyFont="1" applyFill="1" applyBorder="1" applyAlignment="1">
      <alignment horizontal="center" vertical="center" wrapText="1"/>
    </xf>
    <xf numFmtId="164" fontId="30" fillId="26" borderId="32" xfId="28" applyNumberFormat="1" applyFont="1" applyFill="1" applyBorder="1" applyAlignment="1">
      <alignment horizontal="center" vertical="center"/>
    </xf>
    <xf numFmtId="0" fontId="31" fillId="28" borderId="11" xfId="28" applyFont="1" applyFill="1" applyBorder="1" applyAlignment="1">
      <alignment horizontal="center" vertical="center" wrapText="1"/>
    </xf>
    <xf numFmtId="0" fontId="31" fillId="26" borderId="17" xfId="28" applyFont="1" applyFill="1" applyBorder="1" applyAlignment="1">
      <alignment horizontal="center" vertical="top" wrapText="1"/>
    </xf>
    <xf numFmtId="164" fontId="30" fillId="35" borderId="10" xfId="28" applyNumberFormat="1" applyFont="1" applyFill="1" applyBorder="1" applyAlignment="1">
      <alignment horizontal="center" vertical="center"/>
    </xf>
    <xf numFmtId="164" fontId="30" fillId="45" borderId="10" xfId="28" applyNumberFormat="1" applyFont="1" applyFill="1" applyBorder="1" applyAlignment="1">
      <alignment horizontal="center" vertical="center"/>
    </xf>
    <xf numFmtId="0" fontId="31" fillId="28" borderId="10" xfId="28" applyFont="1" applyFill="1" applyBorder="1" applyAlignment="1">
      <alignment horizontal="center" vertical="top" wrapText="1"/>
    </xf>
    <xf numFmtId="0" fontId="31" fillId="0" borderId="10" xfId="28" applyFont="1" applyBorder="1" applyAlignment="1">
      <alignment horizontal="center" vertical="center" wrapText="1"/>
    </xf>
    <xf numFmtId="0" fontId="31" fillId="0" borderId="10" xfId="28" applyFont="1" applyFill="1" applyBorder="1" applyAlignment="1">
      <alignment horizontal="center" vertical="top"/>
    </xf>
    <xf numFmtId="0" fontId="31" fillId="27" borderId="10" xfId="28" applyFont="1" applyFill="1" applyBorder="1" applyAlignment="1">
      <alignment horizontal="center" vertical="center" wrapText="1"/>
    </xf>
    <xf numFmtId="0" fontId="31" fillId="26" borderId="10" xfId="28" applyFont="1" applyFill="1" applyBorder="1" applyAlignment="1">
      <alignment horizontal="center" vertical="top" wrapText="1"/>
    </xf>
    <xf numFmtId="0" fontId="31" fillId="36" borderId="10" xfId="28" applyFont="1" applyFill="1" applyBorder="1" applyAlignment="1">
      <alignment horizontal="center" vertical="center" wrapText="1"/>
    </xf>
    <xf numFmtId="0" fontId="31" fillId="0" borderId="10" xfId="28" applyFont="1" applyFill="1" applyBorder="1" applyAlignment="1">
      <alignment horizontal="center" vertical="center"/>
    </xf>
    <xf numFmtId="0" fontId="31" fillId="24" borderId="10" xfId="28" applyFont="1" applyFill="1" applyBorder="1" applyAlignment="1">
      <alignment horizontal="center" vertical="center" wrapText="1"/>
    </xf>
    <xf numFmtId="164" fontId="39" fillId="24" borderId="10" xfId="28" applyNumberFormat="1" applyFont="1" applyFill="1" applyBorder="1" applyAlignment="1">
      <alignment horizontal="center" vertical="center"/>
    </xf>
    <xf numFmtId="164" fontId="39" fillId="48" borderId="10" xfId="28" applyNumberFormat="1" applyFont="1" applyFill="1" applyBorder="1" applyAlignment="1">
      <alignment horizontal="center" vertical="center"/>
    </xf>
    <xf numFmtId="164" fontId="39" fillId="24" borderId="18" xfId="28" applyNumberFormat="1" applyFont="1" applyFill="1" applyBorder="1" applyAlignment="1">
      <alignment horizontal="center" vertical="center"/>
    </xf>
    <xf numFmtId="0" fontId="32" fillId="24" borderId="17" xfId="28" applyFont="1" applyFill="1" applyBorder="1" applyAlignment="1">
      <alignment horizontal="center" vertical="center" wrapText="1"/>
    </xf>
    <xf numFmtId="0" fontId="32" fillId="24" borderId="16" xfId="28" applyFont="1" applyFill="1" applyBorder="1" applyAlignment="1">
      <alignment horizontal="center" vertical="center" wrapText="1"/>
    </xf>
    <xf numFmtId="0" fontId="32" fillId="33" borderId="62" xfId="0" applyFont="1" applyFill="1" applyBorder="1" applyAlignment="1">
      <alignment vertical="center" wrapText="1"/>
    </xf>
    <xf numFmtId="0" fontId="31" fillId="26" borderId="18" xfId="28" applyFont="1" applyFill="1" applyBorder="1" applyAlignment="1">
      <alignment horizontal="center" vertical="center" wrapText="1"/>
    </xf>
    <xf numFmtId="0" fontId="34" fillId="24" borderId="11" xfId="0" applyFont="1" applyFill="1" applyBorder="1" applyAlignment="1">
      <alignment vertical="center"/>
    </xf>
    <xf numFmtId="164" fontId="33" fillId="35" borderId="20" xfId="28" applyNumberFormat="1" applyFont="1" applyFill="1" applyBorder="1" applyAlignment="1">
      <alignment horizontal="center" vertical="center"/>
    </xf>
    <xf numFmtId="164" fontId="33" fillId="35" borderId="10" xfId="28" applyNumberFormat="1" applyFont="1" applyFill="1" applyBorder="1" applyAlignment="1">
      <alignment horizontal="center" vertical="center"/>
    </xf>
    <xf numFmtId="0" fontId="32" fillId="33" borderId="11" xfId="0" applyFont="1" applyFill="1" applyBorder="1" applyAlignment="1">
      <alignment vertical="center" wrapText="1"/>
    </xf>
    <xf numFmtId="164" fontId="33" fillId="45" borderId="10" xfId="28" applyNumberFormat="1" applyFont="1" applyFill="1" applyBorder="1" applyAlignment="1">
      <alignment horizontal="center" vertical="center"/>
    </xf>
    <xf numFmtId="0" fontId="32" fillId="24" borderId="11" xfId="0" applyFont="1" applyFill="1" applyBorder="1" applyAlignment="1">
      <alignment horizontal="left" vertical="center" wrapText="1"/>
    </xf>
    <xf numFmtId="0" fontId="32" fillId="24" borderId="11" xfId="0" applyFont="1" applyFill="1" applyBorder="1" applyAlignment="1">
      <alignment vertical="center" wrapText="1"/>
    </xf>
    <xf numFmtId="0" fontId="31" fillId="26" borderId="17" xfId="28" applyFont="1" applyFill="1" applyBorder="1" applyAlignment="1">
      <alignment horizontal="center" vertical="center" wrapText="1"/>
    </xf>
    <xf numFmtId="0" fontId="34" fillId="24" borderId="11" xfId="0" applyFont="1" applyFill="1" applyBorder="1" applyAlignment="1">
      <alignment horizontal="center" vertical="center"/>
    </xf>
    <xf numFmtId="0" fontId="32" fillId="36" borderId="26" xfId="0" applyFont="1" applyFill="1" applyBorder="1" applyAlignment="1">
      <alignment horizontal="left" vertical="top" wrapText="1"/>
    </xf>
    <xf numFmtId="0" fontId="34" fillId="0" borderId="10" xfId="28" applyFont="1" applyFill="1" applyBorder="1" applyAlignment="1">
      <alignment horizontal="center" vertical="center"/>
    </xf>
    <xf numFmtId="0" fontId="34" fillId="36" borderId="10" xfId="28" applyFont="1" applyFill="1" applyBorder="1" applyAlignment="1">
      <alignment horizontal="center" vertical="center" wrapText="1"/>
    </xf>
    <xf numFmtId="0" fontId="32" fillId="36" borderId="26" xfId="28" applyFont="1" applyFill="1" applyBorder="1" applyAlignment="1">
      <alignment vertical="center" wrapText="1"/>
    </xf>
    <xf numFmtId="0" fontId="40" fillId="36" borderId="26" xfId="28" applyFont="1" applyFill="1" applyBorder="1" applyAlignment="1" applyProtection="1">
      <alignment vertical="center" wrapText="1"/>
      <protection locked="0"/>
    </xf>
    <xf numFmtId="0" fontId="31" fillId="36" borderId="22" xfId="28" applyFont="1" applyFill="1" applyBorder="1" applyAlignment="1">
      <alignment horizontal="center" vertical="center" wrapText="1"/>
    </xf>
    <xf numFmtId="0" fontId="32" fillId="33" borderId="11" xfId="28" applyFont="1" applyFill="1" applyBorder="1" applyAlignment="1">
      <alignment vertical="center" wrapText="1"/>
    </xf>
    <xf numFmtId="0" fontId="32" fillId="26" borderId="32" xfId="28" applyFont="1" applyFill="1" applyBorder="1" applyAlignment="1">
      <alignment horizontal="center" vertical="center" wrapText="1"/>
    </xf>
    <xf numFmtId="164" fontId="33" fillId="27" borderId="10" xfId="28" applyNumberFormat="1" applyFont="1" applyFill="1" applyBorder="1" applyAlignment="1">
      <alignment horizontal="center" vertical="center"/>
    </xf>
    <xf numFmtId="164" fontId="33" fillId="26" borderId="19" xfId="28" applyNumberFormat="1" applyFont="1" applyFill="1" applyBorder="1" applyAlignment="1">
      <alignment horizontal="center" vertical="center"/>
    </xf>
    <xf numFmtId="0" fontId="32" fillId="33" borderId="26" xfId="0" applyFont="1" applyFill="1" applyBorder="1" applyAlignment="1">
      <alignment vertical="center" wrapText="1"/>
    </xf>
    <xf numFmtId="0" fontId="32" fillId="33" borderId="26" xfId="0" applyFont="1" applyFill="1" applyBorder="1" applyAlignment="1">
      <alignment horizontal="left" vertical="center" wrapText="1"/>
    </xf>
    <xf numFmtId="164" fontId="39" fillId="33" borderId="10" xfId="28" applyNumberFormat="1" applyFont="1" applyFill="1" applyBorder="1" applyAlignment="1">
      <alignment horizontal="center" vertical="center"/>
    </xf>
    <xf numFmtId="0" fontId="31" fillId="26" borderId="39" xfId="28" applyFont="1" applyFill="1" applyBorder="1" applyAlignment="1">
      <alignment horizontal="center" vertical="top" wrapText="1"/>
    </xf>
    <xf numFmtId="164" fontId="30" fillId="26" borderId="18" xfId="28" applyNumberFormat="1" applyFont="1" applyFill="1" applyBorder="1" applyAlignment="1">
      <alignment horizontal="center" vertical="center"/>
    </xf>
    <xf numFmtId="0" fontId="31" fillId="0" borderId="24" xfId="28" applyFont="1" applyFill="1" applyBorder="1" applyAlignment="1">
      <alignment horizontal="center" vertical="top" wrapText="1"/>
    </xf>
    <xf numFmtId="0" fontId="32" fillId="33" borderId="11" xfId="0" applyFont="1" applyFill="1" applyBorder="1" applyAlignment="1">
      <alignment horizontal="left" vertical="center" wrapText="1"/>
    </xf>
    <xf numFmtId="0" fontId="32" fillId="35" borderId="11" xfId="28" applyFont="1" applyFill="1" applyBorder="1" applyAlignment="1">
      <alignment horizontal="center" vertical="center" wrapText="1"/>
    </xf>
    <xf numFmtId="0" fontId="31" fillId="35" borderId="57" xfId="28" applyFont="1" applyFill="1" applyBorder="1" applyAlignment="1">
      <alignment horizontal="center" vertical="center" wrapText="1"/>
    </xf>
    <xf numFmtId="0" fontId="32" fillId="35" borderId="11" xfId="28" applyFont="1" applyFill="1" applyBorder="1" applyAlignment="1">
      <alignment vertical="center" wrapText="1"/>
    </xf>
    <xf numFmtId="164" fontId="30" fillId="35" borderId="11" xfId="28" applyNumberFormat="1" applyFont="1" applyFill="1" applyBorder="1" applyAlignment="1">
      <alignment horizontal="center" vertical="center"/>
    </xf>
    <xf numFmtId="0" fontId="32" fillId="26" borderId="0" xfId="28" applyFont="1" applyFill="1" applyBorder="1" applyAlignment="1">
      <alignment horizontal="center" vertical="center" wrapText="1"/>
    </xf>
    <xf numFmtId="164" fontId="30" fillId="35" borderId="0" xfId="28" applyNumberFormat="1" applyFont="1" applyFill="1" applyBorder="1" applyAlignment="1">
      <alignment horizontal="center" vertical="center"/>
    </xf>
    <xf numFmtId="0" fontId="32" fillId="24" borderId="11" xfId="0" applyFont="1" applyFill="1" applyBorder="1" applyAlignment="1">
      <alignment horizontal="justify" vertical="center" wrapText="1"/>
    </xf>
    <xf numFmtId="0" fontId="32" fillId="24" borderId="23" xfId="0" applyFont="1" applyFill="1" applyBorder="1" applyAlignment="1">
      <alignment horizontal="justify" vertical="center" wrapText="1"/>
    </xf>
    <xf numFmtId="0" fontId="31" fillId="0" borderId="10" xfId="28" applyFont="1" applyFill="1" applyBorder="1" applyAlignment="1">
      <alignment horizontal="center" vertical="center" wrapText="1"/>
    </xf>
    <xf numFmtId="0" fontId="32" fillId="30" borderId="11" xfId="0" applyFont="1" applyFill="1" applyBorder="1" applyAlignment="1">
      <alignment horizontal="left" vertical="center" wrapText="1"/>
    </xf>
    <xf numFmtId="0" fontId="32" fillId="0" borderId="11" xfId="28" applyFont="1" applyFill="1" applyBorder="1" applyAlignment="1">
      <alignment horizontal="center" vertical="center" wrapText="1"/>
    </xf>
    <xf numFmtId="0" fontId="31" fillId="26" borderId="18" xfId="28" applyFont="1" applyFill="1" applyBorder="1" applyAlignment="1">
      <alignment horizontal="center" vertical="top" wrapText="1"/>
    </xf>
    <xf numFmtId="0" fontId="32" fillId="26" borderId="24" xfId="28" applyFont="1" applyFill="1" applyBorder="1" applyAlignment="1">
      <alignment horizontal="center" vertical="center" wrapText="1"/>
    </xf>
    <xf numFmtId="0" fontId="34" fillId="31" borderId="11" xfId="0" applyFont="1" applyFill="1" applyBorder="1" applyAlignment="1">
      <alignment horizontal="center" vertical="center" wrapText="1"/>
    </xf>
    <xf numFmtId="164" fontId="33" fillId="0" borderId="11" xfId="0" applyNumberFormat="1" applyFont="1" applyFill="1" applyBorder="1" applyAlignment="1">
      <alignment horizontal="center" vertical="center"/>
    </xf>
    <xf numFmtId="164" fontId="33" fillId="46" borderId="11" xfId="0" applyNumberFormat="1" applyFont="1" applyFill="1" applyBorder="1" applyAlignment="1">
      <alignment horizontal="center" vertical="center"/>
    </xf>
    <xf numFmtId="164" fontId="32" fillId="43" borderId="11" xfId="0" applyNumberFormat="1" applyFont="1" applyFill="1" applyBorder="1" applyAlignment="1">
      <alignment horizontal="center" vertical="center"/>
    </xf>
    <xf numFmtId="1" fontId="32" fillId="43" borderId="11" xfId="0" applyNumberFormat="1" applyFont="1" applyFill="1" applyBorder="1" applyAlignment="1">
      <alignment horizontal="center" vertical="center"/>
    </xf>
    <xf numFmtId="0" fontId="31" fillId="35" borderId="11" xfId="28" applyFont="1" applyFill="1" applyBorder="1" applyAlignment="1">
      <alignment horizontal="center" vertical="center" wrapText="1"/>
    </xf>
    <xf numFmtId="0" fontId="34" fillId="43" borderId="11" xfId="0" applyFont="1" applyFill="1" applyBorder="1" applyAlignment="1">
      <alignment horizontal="center" vertical="center"/>
    </xf>
    <xf numFmtId="0" fontId="34" fillId="43" borderId="11" xfId="0" applyFont="1" applyFill="1" applyBorder="1" applyAlignment="1">
      <alignment horizontal="center" vertical="center" wrapText="1"/>
    </xf>
    <xf numFmtId="0" fontId="31" fillId="26" borderId="11" xfId="28" applyFont="1" applyFill="1" applyBorder="1" applyAlignment="1">
      <alignment horizontal="center" vertical="top" wrapText="1"/>
    </xf>
    <xf numFmtId="164" fontId="33" fillId="36" borderId="11" xfId="0" applyNumberFormat="1" applyFont="1" applyFill="1" applyBorder="1" applyAlignment="1">
      <alignment horizontal="center" vertical="center"/>
    </xf>
    <xf numFmtId="0" fontId="32" fillId="42" borderId="11" xfId="0" applyFont="1" applyFill="1" applyBorder="1" applyAlignment="1">
      <alignment horizontal="left" vertical="center" wrapText="1"/>
    </xf>
    <xf numFmtId="0" fontId="34" fillId="44" borderId="11" xfId="0" applyFont="1" applyFill="1" applyBorder="1" applyAlignment="1">
      <alignment horizontal="center" vertical="center"/>
    </xf>
    <xf numFmtId="164" fontId="32" fillId="43" borderId="11" xfId="0" applyNumberFormat="1" applyFont="1" applyFill="1" applyBorder="1" applyAlignment="1">
      <alignment horizontal="left" vertical="top" wrapText="1"/>
    </xf>
    <xf numFmtId="49" fontId="32" fillId="43" borderId="11" xfId="0" applyNumberFormat="1" applyFont="1" applyFill="1" applyBorder="1" applyAlignment="1">
      <alignment horizontal="center" vertical="center"/>
    </xf>
    <xf numFmtId="0" fontId="32" fillId="26" borderId="54" xfId="28" applyFont="1" applyFill="1" applyBorder="1" applyAlignment="1">
      <alignment horizontal="center" vertical="center" wrapText="1"/>
    </xf>
    <xf numFmtId="0" fontId="32" fillId="42" borderId="11" xfId="0" applyFont="1" applyFill="1" applyBorder="1" applyAlignment="1">
      <alignment vertical="center" wrapText="1"/>
    </xf>
    <xf numFmtId="0" fontId="32" fillId="36" borderId="11" xfId="28" applyFont="1" applyFill="1" applyBorder="1" applyAlignment="1">
      <alignment horizontal="center" vertical="center" wrapText="1"/>
    </xf>
    <xf numFmtId="164" fontId="33" fillId="26" borderId="17" xfId="28" applyNumberFormat="1" applyFont="1" applyFill="1" applyBorder="1" applyAlignment="1">
      <alignment horizontal="center" vertical="center"/>
    </xf>
    <xf numFmtId="0" fontId="32" fillId="50" borderId="34" xfId="28" applyFont="1" applyFill="1" applyBorder="1" applyAlignment="1">
      <alignment horizontal="center" vertical="center" wrapText="1"/>
    </xf>
    <xf numFmtId="0" fontId="32" fillId="50" borderId="37" xfId="28" applyFont="1" applyFill="1" applyBorder="1" applyAlignment="1">
      <alignment horizontal="center" vertical="center" wrapText="1"/>
    </xf>
    <xf numFmtId="0" fontId="32" fillId="36" borderId="30" xfId="0" applyFont="1" applyFill="1" applyBorder="1" applyAlignment="1">
      <alignment vertical="center" wrapText="1"/>
    </xf>
    <xf numFmtId="0" fontId="32" fillId="50" borderId="28" xfId="28" applyFont="1" applyFill="1" applyBorder="1" applyAlignment="1">
      <alignment horizontal="center" vertical="center" wrapText="1"/>
    </xf>
    <xf numFmtId="0" fontId="32" fillId="50" borderId="30" xfId="28" applyFont="1" applyFill="1" applyBorder="1" applyAlignment="1">
      <alignment horizontal="center" vertical="center" wrapText="1"/>
    </xf>
    <xf numFmtId="0" fontId="34" fillId="43" borderId="30" xfId="0" applyFont="1" applyFill="1" applyBorder="1" applyAlignment="1">
      <alignment horizontal="center" vertical="center"/>
    </xf>
    <xf numFmtId="164" fontId="33" fillId="43" borderId="11" xfId="0" applyNumberFormat="1" applyFont="1" applyFill="1" applyBorder="1" applyAlignment="1">
      <alignment horizontal="center" vertical="center"/>
    </xf>
    <xf numFmtId="164" fontId="33" fillId="49" borderId="11" xfId="0" applyNumberFormat="1" applyFont="1" applyFill="1" applyBorder="1" applyAlignment="1">
      <alignment horizontal="center" vertical="center"/>
    </xf>
    <xf numFmtId="164" fontId="34" fillId="43" borderId="11" xfId="0" applyNumberFormat="1" applyFont="1" applyFill="1" applyBorder="1" applyAlignment="1">
      <alignment horizontal="center" vertical="center"/>
    </xf>
    <xf numFmtId="0" fontId="42" fillId="0" borderId="0" xfId="0" applyFont="1" applyBorder="1" applyAlignment="1">
      <alignment vertical="top"/>
    </xf>
    <xf numFmtId="1" fontId="40" fillId="43" borderId="11" xfId="0" applyNumberFormat="1" applyFont="1" applyFill="1" applyBorder="1" applyAlignment="1">
      <alignment horizontal="center" vertical="center"/>
    </xf>
    <xf numFmtId="0" fontId="31" fillId="26" borderId="20" xfId="28" applyFont="1" applyFill="1" applyBorder="1" applyAlignment="1">
      <alignment horizontal="center" vertical="center" wrapText="1"/>
    </xf>
    <xf numFmtId="0" fontId="41" fillId="42" borderId="11" xfId="0" applyFont="1" applyFill="1" applyBorder="1" applyAlignment="1">
      <alignment vertical="center" wrapText="1"/>
    </xf>
    <xf numFmtId="1" fontId="34" fillId="43" borderId="11" xfId="0" applyNumberFormat="1" applyFont="1" applyFill="1" applyBorder="1" applyAlignment="1">
      <alignment horizontal="center" vertical="center"/>
    </xf>
    <xf numFmtId="164" fontId="32" fillId="43" borderId="11" xfId="0" applyNumberFormat="1" applyFont="1" applyFill="1" applyBorder="1" applyAlignment="1">
      <alignment vertical="center"/>
    </xf>
    <xf numFmtId="164" fontId="33" fillId="4" borderId="11" xfId="0" applyNumberFormat="1" applyFont="1" applyFill="1" applyBorder="1" applyAlignment="1">
      <alignment horizontal="center" vertical="center"/>
    </xf>
    <xf numFmtId="49" fontId="33" fillId="8" borderId="11" xfId="0" applyNumberFormat="1" applyFont="1" applyFill="1" applyBorder="1" applyAlignment="1">
      <alignment vertical="center"/>
    </xf>
    <xf numFmtId="49" fontId="33" fillId="4" borderId="11" xfId="0" applyNumberFormat="1" applyFont="1" applyFill="1" applyBorder="1" applyAlignment="1">
      <alignment vertical="center"/>
    </xf>
    <xf numFmtId="49" fontId="33" fillId="4" borderId="29" xfId="0" applyNumberFormat="1" applyFont="1" applyFill="1" applyBorder="1" applyAlignment="1">
      <alignment vertical="center"/>
    </xf>
    <xf numFmtId="49" fontId="33" fillId="4" borderId="28" xfId="0" applyNumberFormat="1" applyFont="1" applyFill="1" applyBorder="1" applyAlignment="1">
      <alignment vertical="center"/>
    </xf>
    <xf numFmtId="49" fontId="33" fillId="4" borderId="28" xfId="0" applyNumberFormat="1" applyFont="1" applyFill="1" applyBorder="1" applyAlignment="1">
      <alignment horizontal="center" vertical="center"/>
    </xf>
    <xf numFmtId="49" fontId="34" fillId="4" borderId="28" xfId="0" applyNumberFormat="1" applyFont="1" applyFill="1" applyBorder="1" applyAlignment="1">
      <alignment horizontal="center" vertical="center"/>
    </xf>
    <xf numFmtId="49" fontId="34" fillId="4" borderId="28" xfId="0" applyNumberFormat="1" applyFont="1" applyFill="1" applyBorder="1" applyAlignment="1">
      <alignment vertical="center"/>
    </xf>
    <xf numFmtId="49" fontId="34" fillId="4" borderId="11" xfId="0" applyNumberFormat="1" applyFont="1" applyFill="1" applyBorder="1" applyAlignment="1">
      <alignment vertical="center"/>
    </xf>
    <xf numFmtId="49" fontId="33" fillId="8" borderId="11" xfId="0" applyNumberFormat="1" applyFont="1" applyFill="1" applyBorder="1" applyAlignment="1">
      <alignment horizontal="center" vertical="top"/>
    </xf>
    <xf numFmtId="49" fontId="33" fillId="4" borderId="11" xfId="0" applyNumberFormat="1" applyFont="1" applyFill="1" applyBorder="1" applyAlignment="1">
      <alignment horizontal="center" vertical="top"/>
    </xf>
    <xf numFmtId="164" fontId="33" fillId="8" borderId="11" xfId="0" applyNumberFormat="1" applyFont="1" applyFill="1" applyBorder="1" applyAlignment="1">
      <alignment horizontal="center" vertical="center"/>
    </xf>
    <xf numFmtId="49" fontId="33" fillId="17" borderId="11" xfId="0" applyNumberFormat="1" applyFont="1" applyFill="1" applyBorder="1" applyAlignment="1">
      <alignment horizontal="center" vertical="top"/>
    </xf>
    <xf numFmtId="164" fontId="34" fillId="17" borderId="11" xfId="0" applyNumberFormat="1" applyFont="1" applyFill="1" applyBorder="1" applyAlignment="1">
      <alignment horizontal="center" vertical="center"/>
    </xf>
    <xf numFmtId="0" fontId="42" fillId="36" borderId="0" xfId="0" applyFont="1" applyFill="1" applyBorder="1" applyAlignment="1">
      <alignment vertical="top"/>
    </xf>
    <xf numFmtId="0" fontId="31" fillId="0" borderId="11" xfId="28" applyFont="1" applyBorder="1" applyAlignment="1">
      <alignment horizontal="center" vertical="center"/>
    </xf>
    <xf numFmtId="164" fontId="30" fillId="28" borderId="11" xfId="28" applyNumberFormat="1" applyFont="1" applyFill="1" applyBorder="1" applyAlignment="1">
      <alignment horizontal="center" vertical="center"/>
    </xf>
    <xf numFmtId="0" fontId="31" fillId="0" borderId="0" xfId="28" applyFont="1" applyBorder="1" applyAlignment="1">
      <alignment horizontal="center" vertical="center"/>
    </xf>
    <xf numFmtId="164" fontId="30" fillId="28" borderId="0" xfId="28" applyNumberFormat="1" applyFont="1" applyFill="1" applyBorder="1" applyAlignment="1">
      <alignment horizontal="center" vertical="center"/>
    </xf>
    <xf numFmtId="49" fontId="31" fillId="0" borderId="0" xfId="0" applyNumberFormat="1" applyFont="1" applyFill="1" applyBorder="1" applyAlignment="1">
      <alignment horizontal="right" vertical="top"/>
    </xf>
    <xf numFmtId="164" fontId="31" fillId="0" borderId="0" xfId="0" applyNumberFormat="1" applyFont="1" applyFill="1" applyBorder="1" applyAlignment="1">
      <alignment horizontal="center" vertical="center"/>
    </xf>
    <xf numFmtId="164" fontId="31" fillId="46" borderId="31" xfId="0" applyNumberFormat="1" applyFont="1" applyFill="1" applyBorder="1" applyAlignment="1">
      <alignment horizontal="center" vertical="center"/>
    </xf>
    <xf numFmtId="164" fontId="30" fillId="46" borderId="29" xfId="0" applyNumberFormat="1" applyFont="1" applyFill="1" applyBorder="1" applyAlignment="1">
      <alignment horizontal="center" vertical="center"/>
    </xf>
    <xf numFmtId="164" fontId="30" fillId="46" borderId="11" xfId="0" applyNumberFormat="1" applyFont="1" applyFill="1" applyBorder="1" applyAlignment="1">
      <alignment horizontal="center" vertical="center"/>
    </xf>
    <xf numFmtId="164" fontId="31" fillId="41" borderId="28" xfId="0" applyNumberFormat="1" applyFont="1" applyFill="1" applyBorder="1" applyAlignment="1">
      <alignment horizontal="center" vertical="center"/>
    </xf>
    <xf numFmtId="164" fontId="30" fillId="41" borderId="29" xfId="0" applyNumberFormat="1" applyFont="1" applyFill="1" applyBorder="1" applyAlignment="1">
      <alignment horizontal="center" vertical="center"/>
    </xf>
    <xf numFmtId="164" fontId="30" fillId="41" borderId="11" xfId="0" applyNumberFormat="1" applyFont="1" applyFill="1" applyBorder="1" applyAlignment="1">
      <alignment horizontal="center" vertical="center"/>
    </xf>
    <xf numFmtId="0" fontId="32" fillId="33" borderId="23" xfId="28" applyFont="1" applyFill="1" applyBorder="1" applyAlignment="1">
      <alignment horizontal="left" vertical="center" wrapText="1"/>
    </xf>
    <xf numFmtId="0" fontId="32" fillId="24" borderId="11" xfId="28" applyFont="1" applyFill="1" applyBorder="1" applyAlignment="1">
      <alignment horizontal="left" vertical="center" wrapText="1"/>
    </xf>
    <xf numFmtId="0" fontId="32" fillId="24" borderId="11" xfId="28" applyFont="1" applyFill="1" applyBorder="1" applyAlignment="1">
      <alignment horizontal="center" vertical="center" wrapText="1"/>
    </xf>
    <xf numFmtId="49" fontId="33" fillId="35" borderId="11" xfId="28" applyNumberFormat="1" applyFont="1" applyFill="1" applyBorder="1" applyAlignment="1">
      <alignment horizontal="center" vertical="top"/>
    </xf>
    <xf numFmtId="164" fontId="6" fillId="46" borderId="11" xfId="0" applyNumberFormat="1" applyFont="1" applyFill="1" applyBorder="1" applyAlignment="1">
      <alignment horizontal="center" vertical="center"/>
    </xf>
    <xf numFmtId="49" fontId="32" fillId="33" borderId="48" xfId="0" applyNumberFormat="1" applyFont="1" applyFill="1" applyBorder="1" applyAlignment="1">
      <alignment horizontal="center" vertical="center"/>
    </xf>
    <xf numFmtId="0" fontId="3" fillId="36" borderId="10" xfId="28" applyFont="1" applyFill="1" applyBorder="1" applyAlignment="1">
      <alignment horizontal="center" vertical="center" wrapText="1"/>
    </xf>
    <xf numFmtId="0" fontId="3" fillId="36" borderId="18" xfId="28" applyFont="1" applyFill="1" applyBorder="1" applyAlignment="1">
      <alignment horizontal="center" vertical="center" wrapText="1"/>
    </xf>
    <xf numFmtId="164" fontId="30" fillId="35" borderId="20" xfId="28" applyNumberFormat="1" applyFont="1" applyFill="1" applyBorder="1" applyAlignment="1">
      <alignment horizontal="center" vertical="center"/>
    </xf>
    <xf numFmtId="164" fontId="6" fillId="45" borderId="10" xfId="28" applyNumberFormat="1" applyFont="1" applyFill="1" applyBorder="1" applyAlignment="1">
      <alignment horizontal="center" vertical="center"/>
    </xf>
    <xf numFmtId="164" fontId="7" fillId="45" borderId="10" xfId="28" applyNumberFormat="1" applyFont="1" applyFill="1" applyBorder="1" applyAlignment="1">
      <alignment horizontal="center" vertical="center"/>
    </xf>
    <xf numFmtId="0" fontId="36" fillId="33" borderId="11" xfId="28" applyFont="1" applyFill="1" applyBorder="1" applyAlignment="1">
      <alignment vertical="top" wrapText="1"/>
    </xf>
    <xf numFmtId="49" fontId="35" fillId="55" borderId="11" xfId="48" applyNumberFormat="1" applyFont="1" applyFill="1" applyBorder="1" applyAlignment="1">
      <alignment horizontal="center" vertical="center"/>
    </xf>
    <xf numFmtId="0" fontId="32" fillId="33" borderId="11" xfId="28" applyFont="1" applyFill="1" applyBorder="1" applyAlignment="1">
      <alignment horizontal="center" vertical="center" wrapText="1"/>
    </xf>
    <xf numFmtId="49" fontId="32" fillId="35" borderId="11" xfId="28" applyNumberFormat="1" applyFont="1" applyFill="1" applyBorder="1" applyAlignment="1">
      <alignment horizontal="left" vertical="center" wrapText="1"/>
    </xf>
    <xf numFmtId="49" fontId="32" fillId="35" borderId="11" xfId="28" applyNumberFormat="1" applyFont="1" applyFill="1" applyBorder="1" applyAlignment="1">
      <alignment horizontal="center" vertical="center"/>
    </xf>
    <xf numFmtId="164" fontId="6" fillId="35" borderId="10" xfId="28" applyNumberFormat="1" applyFont="1" applyFill="1" applyBorder="1" applyAlignment="1">
      <alignment horizontal="center" vertical="center"/>
    </xf>
    <xf numFmtId="164" fontId="7" fillId="35" borderId="10" xfId="28" applyNumberFormat="1" applyFont="1" applyFill="1" applyBorder="1" applyAlignment="1">
      <alignment horizontal="center" vertical="center"/>
    </xf>
    <xf numFmtId="164" fontId="6" fillId="33" borderId="10" xfId="28" applyNumberFormat="1" applyFont="1" applyFill="1" applyBorder="1" applyAlignment="1">
      <alignment horizontal="center" vertical="center" wrapText="1"/>
    </xf>
    <xf numFmtId="164" fontId="7" fillId="36" borderId="11" xfId="28" applyNumberFormat="1" applyFont="1" applyFill="1" applyBorder="1" applyAlignment="1">
      <alignment horizontal="center" vertical="center" wrapText="1"/>
    </xf>
    <xf numFmtId="164" fontId="7" fillId="45" borderId="26" xfId="28" applyNumberFormat="1" applyFont="1" applyFill="1" applyBorder="1" applyAlignment="1">
      <alignment horizontal="center" vertical="center"/>
    </xf>
    <xf numFmtId="164" fontId="7" fillId="46" borderId="10" xfId="28" applyNumberFormat="1" applyFont="1" applyFill="1" applyBorder="1" applyAlignment="1">
      <alignment horizontal="center" vertical="center"/>
    </xf>
    <xf numFmtId="164" fontId="7" fillId="24" borderId="10" xfId="28" applyNumberFormat="1" applyFont="1" applyFill="1" applyBorder="1" applyAlignment="1">
      <alignment horizontal="center" vertical="center"/>
    </xf>
    <xf numFmtId="164" fontId="6" fillId="24" borderId="10" xfId="28" applyNumberFormat="1" applyFont="1" applyFill="1" applyBorder="1" applyAlignment="1">
      <alignment horizontal="center" vertical="center"/>
    </xf>
    <xf numFmtId="164" fontId="6" fillId="24" borderId="19" xfId="28" applyNumberFormat="1" applyFont="1" applyFill="1" applyBorder="1" applyAlignment="1">
      <alignment horizontal="center" vertical="center"/>
    </xf>
    <xf numFmtId="0" fontId="3" fillId="24" borderId="11" xfId="28" applyFont="1" applyFill="1" applyBorder="1" applyAlignment="1">
      <alignment horizontal="center" vertical="center" wrapText="1"/>
    </xf>
    <xf numFmtId="164" fontId="7" fillId="48" borderId="10" xfId="28" applyNumberFormat="1" applyFont="1" applyFill="1" applyBorder="1" applyAlignment="1">
      <alignment horizontal="center" vertical="center"/>
    </xf>
    <xf numFmtId="164" fontId="6" fillId="36" borderId="11" xfId="28" applyNumberFormat="1" applyFont="1" applyFill="1" applyBorder="1" applyAlignment="1">
      <alignment horizontal="center" vertical="center"/>
    </xf>
    <xf numFmtId="164" fontId="29" fillId="36" borderId="11" xfId="28" applyNumberFormat="1" applyFont="1" applyFill="1" applyBorder="1" applyAlignment="1">
      <alignment horizontal="center" vertical="center"/>
    </xf>
    <xf numFmtId="164" fontId="7" fillId="36" borderId="11" xfId="28" applyNumberFormat="1" applyFont="1" applyFill="1" applyBorder="1" applyAlignment="1">
      <alignment horizontal="center" vertical="center"/>
    </xf>
    <xf numFmtId="164" fontId="7" fillId="35" borderId="26" xfId="28" applyNumberFormat="1" applyFont="1" applyFill="1" applyBorder="1" applyAlignment="1">
      <alignment horizontal="center" vertical="center"/>
    </xf>
    <xf numFmtId="0" fontId="3" fillId="33" borderId="11" xfId="28" applyFont="1" applyFill="1" applyBorder="1" applyAlignment="1">
      <alignment vertical="top" wrapText="1"/>
    </xf>
    <xf numFmtId="164" fontId="7" fillId="36" borderId="18" xfId="28" applyNumberFormat="1" applyFont="1" applyFill="1" applyBorder="1" applyAlignment="1">
      <alignment horizontal="center" vertical="center" wrapText="1"/>
    </xf>
    <xf numFmtId="164" fontId="7" fillId="33" borderId="10" xfId="28" applyNumberFormat="1" applyFont="1" applyFill="1" applyBorder="1" applyAlignment="1">
      <alignment horizontal="center" vertical="center"/>
    </xf>
    <xf numFmtId="164" fontId="6" fillId="46" borderId="11" xfId="28" applyNumberFormat="1" applyFont="1" applyFill="1" applyBorder="1" applyAlignment="1">
      <alignment horizontal="center" vertical="center"/>
    </xf>
    <xf numFmtId="164" fontId="7" fillId="36" borderId="10" xfId="28" applyNumberFormat="1" applyFont="1" applyFill="1" applyBorder="1" applyAlignment="1">
      <alignment horizontal="center" vertical="center"/>
    </xf>
    <xf numFmtId="164" fontId="7" fillId="46" borderId="11" xfId="28" applyNumberFormat="1" applyFont="1" applyFill="1" applyBorder="1" applyAlignment="1">
      <alignment horizontal="center" vertical="center" wrapText="1"/>
    </xf>
    <xf numFmtId="0" fontId="41" fillId="42" borderId="11" xfId="0" applyFont="1" applyFill="1" applyBorder="1" applyAlignment="1">
      <alignment horizontal="left" vertical="center" wrapText="1"/>
    </xf>
    <xf numFmtId="164" fontId="7" fillId="36" borderId="18" xfId="28" applyNumberFormat="1" applyFont="1" applyFill="1" applyBorder="1" applyAlignment="1">
      <alignment horizontal="center" vertical="center"/>
    </xf>
    <xf numFmtId="164" fontId="7" fillId="0" borderId="0" xfId="28" applyNumberFormat="1" applyFont="1" applyFill="1" applyBorder="1" applyAlignment="1">
      <alignment vertical="center"/>
    </xf>
    <xf numFmtId="164" fontId="7" fillId="36" borderId="0" xfId="28" applyNumberFormat="1" applyFont="1" applyFill="1" applyBorder="1" applyAlignment="1">
      <alignment horizontal="center" vertical="center"/>
    </xf>
    <xf numFmtId="164" fontId="7" fillId="0" borderId="0" xfId="28" applyNumberFormat="1" applyFont="1" applyFill="1" applyBorder="1" applyAlignment="1">
      <alignment horizontal="center" vertical="center"/>
    </xf>
    <xf numFmtId="0" fontId="3" fillId="0" borderId="0" xfId="28" applyFont="1" applyFill="1" applyBorder="1" applyAlignment="1">
      <alignment horizontal="left" vertical="center" wrapText="1"/>
    </xf>
    <xf numFmtId="164" fontId="7" fillId="46" borderId="18" xfId="28" applyNumberFormat="1" applyFont="1" applyFill="1" applyBorder="1" applyAlignment="1">
      <alignment horizontal="center" vertical="center"/>
    </xf>
    <xf numFmtId="164" fontId="7" fillId="46" borderId="11" xfId="28" applyNumberFormat="1" applyFont="1" applyFill="1" applyBorder="1" applyAlignment="1">
      <alignment horizontal="center" vertical="center"/>
    </xf>
    <xf numFmtId="164" fontId="7" fillId="36" borderId="11" xfId="0" applyNumberFormat="1" applyFont="1" applyFill="1" applyBorder="1" applyAlignment="1">
      <alignment horizontal="center" vertical="center"/>
    </xf>
    <xf numFmtId="164" fontId="7" fillId="46" borderId="11" xfId="0" applyNumberFormat="1" applyFont="1" applyFill="1" applyBorder="1" applyAlignment="1">
      <alignment horizontal="center" vertical="center"/>
    </xf>
    <xf numFmtId="49" fontId="7" fillId="33" borderId="56" xfId="0" applyNumberFormat="1" applyFont="1" applyFill="1" applyBorder="1" applyAlignment="1">
      <alignment horizontal="left" vertical="center" wrapText="1"/>
    </xf>
    <xf numFmtId="0" fontId="31" fillId="35" borderId="0" xfId="28" applyFont="1" applyFill="1" applyBorder="1" applyAlignment="1">
      <alignment horizontal="center" vertical="center" wrapText="1"/>
    </xf>
    <xf numFmtId="164" fontId="7" fillId="49" borderId="11" xfId="0" applyNumberFormat="1" applyFont="1" applyFill="1" applyBorder="1" applyAlignment="1">
      <alignment horizontal="center" vertical="center"/>
    </xf>
    <xf numFmtId="164" fontId="7" fillId="43" borderId="11" xfId="0" applyNumberFormat="1" applyFont="1" applyFill="1" applyBorder="1" applyAlignment="1">
      <alignment horizontal="center" vertical="center"/>
    </xf>
    <xf numFmtId="0" fontId="35" fillId="55" borderId="63" xfId="28" applyFont="1" applyFill="1" applyBorder="1" applyAlignment="1">
      <alignment vertical="center" wrapText="1"/>
    </xf>
    <xf numFmtId="0" fontId="35" fillId="55" borderId="63" xfId="28" applyFont="1" applyFill="1" applyBorder="1" applyAlignment="1">
      <alignment horizontal="center" vertical="center" wrapText="1"/>
    </xf>
    <xf numFmtId="0" fontId="35" fillId="55" borderId="64" xfId="28" applyFont="1" applyFill="1" applyBorder="1" applyAlignment="1">
      <alignment horizontal="center" vertical="center" wrapText="1"/>
    </xf>
    <xf numFmtId="0" fontId="36" fillId="33" borderId="11" xfId="28" applyFont="1" applyFill="1" applyBorder="1" applyAlignment="1">
      <alignment horizontal="left" vertical="center" wrapText="1"/>
    </xf>
    <xf numFmtId="0" fontId="44" fillId="55" borderId="11" xfId="28" applyFont="1" applyFill="1" applyBorder="1" applyAlignment="1">
      <alignment horizontal="left" vertical="center" wrapText="1"/>
    </xf>
    <xf numFmtId="49" fontId="30" fillId="25" borderId="17" xfId="28" applyNumberFormat="1" applyFont="1" applyFill="1" applyBorder="1" applyAlignment="1">
      <alignment horizontal="center" vertical="top"/>
    </xf>
    <xf numFmtId="0" fontId="34" fillId="24" borderId="0" xfId="0" applyFont="1" applyFill="1" applyBorder="1" applyAlignment="1">
      <alignment horizontal="center" vertical="center" wrapText="1"/>
    </xf>
    <xf numFmtId="0" fontId="32" fillId="36" borderId="11" xfId="0" applyFont="1" applyFill="1" applyBorder="1" applyAlignment="1">
      <alignment horizontal="left" vertical="center" wrapText="1"/>
    </xf>
    <xf numFmtId="0" fontId="35" fillId="56" borderId="11" xfId="28" applyFont="1" applyFill="1" applyBorder="1" applyAlignment="1">
      <alignment vertical="center" wrapText="1"/>
    </xf>
    <xf numFmtId="49" fontId="32" fillId="33" borderId="11" xfId="28" applyNumberFormat="1" applyFont="1" applyFill="1" applyBorder="1" applyAlignment="1">
      <alignment horizontal="center" vertical="center"/>
    </xf>
    <xf numFmtId="0" fontId="32" fillId="36" borderId="23" xfId="28" applyFont="1" applyFill="1" applyBorder="1" applyAlignment="1">
      <alignment horizontal="center" vertical="center" wrapText="1"/>
    </xf>
    <xf numFmtId="49" fontId="30" fillId="4" borderId="18" xfId="28" applyNumberFormat="1" applyFont="1" applyFill="1" applyBorder="1" applyAlignment="1">
      <alignment horizontal="center" vertical="center"/>
    </xf>
    <xf numFmtId="49" fontId="33" fillId="4" borderId="11" xfId="0" applyNumberFormat="1" applyFont="1" applyFill="1" applyBorder="1" applyAlignment="1">
      <alignment horizontal="center" vertical="center"/>
    </xf>
    <xf numFmtId="49" fontId="33" fillId="8" borderId="11" xfId="0" applyNumberFormat="1" applyFont="1" applyFill="1" applyBorder="1" applyAlignment="1">
      <alignment horizontal="center" vertical="center"/>
    </xf>
    <xf numFmtId="49" fontId="33" fillId="51" borderId="46" xfId="0" applyNumberFormat="1" applyFont="1" applyFill="1" applyBorder="1" applyAlignment="1">
      <alignment horizontal="center" vertical="center"/>
    </xf>
    <xf numFmtId="49" fontId="31" fillId="0" borderId="0" xfId="0" applyNumberFormat="1" applyFont="1" applyFill="1" applyBorder="1" applyAlignment="1">
      <alignment horizontal="center" vertical="top"/>
    </xf>
    <xf numFmtId="49" fontId="33" fillId="37" borderId="46" xfId="0" applyNumberFormat="1" applyFont="1" applyFill="1" applyBorder="1" applyAlignment="1">
      <alignment horizontal="center" vertical="center"/>
    </xf>
    <xf numFmtId="49" fontId="33" fillId="53" borderId="54" xfId="0" applyNumberFormat="1" applyFont="1" applyFill="1" applyBorder="1" applyAlignment="1">
      <alignment horizontal="center" vertical="center"/>
    </xf>
    <xf numFmtId="49" fontId="30" fillId="4" borderId="10" xfId="28" applyNumberFormat="1" applyFont="1" applyFill="1" applyBorder="1" applyAlignment="1">
      <alignment horizontal="center" vertical="center"/>
    </xf>
    <xf numFmtId="164" fontId="33" fillId="44" borderId="11" xfId="0" applyNumberFormat="1" applyFont="1" applyFill="1" applyBorder="1" applyAlignment="1">
      <alignment horizontal="center" vertical="center"/>
    </xf>
    <xf numFmtId="0" fontId="32" fillId="0" borderId="11" xfId="0" applyFont="1" applyFill="1" applyBorder="1" applyAlignment="1">
      <alignment horizontal="left" vertical="center" wrapText="1"/>
    </xf>
    <xf numFmtId="0" fontId="32" fillId="35" borderId="23" xfId="28" applyFont="1" applyFill="1" applyBorder="1" applyAlignment="1">
      <alignment horizontal="center" vertical="center" wrapText="1"/>
    </xf>
    <xf numFmtId="0" fontId="34" fillId="36" borderId="25" xfId="28" applyFont="1" applyFill="1" applyBorder="1" applyAlignment="1">
      <alignment horizontal="center" vertical="center" wrapText="1"/>
    </xf>
    <xf numFmtId="49" fontId="32" fillId="33" borderId="23" xfId="28" applyNumberFormat="1" applyFont="1" applyFill="1" applyBorder="1" applyAlignment="1">
      <alignment horizontal="center" vertical="center" wrapText="1"/>
    </xf>
    <xf numFmtId="0" fontId="31" fillId="36" borderId="10" xfId="28" applyFont="1" applyFill="1" applyBorder="1" applyAlignment="1">
      <alignment horizontal="center" vertical="center"/>
    </xf>
    <xf numFmtId="49" fontId="34" fillId="36" borderId="32" xfId="28" applyNumberFormat="1" applyFont="1" applyFill="1" applyBorder="1" applyAlignment="1">
      <alignment horizontal="center" vertical="center"/>
    </xf>
    <xf numFmtId="0" fontId="32" fillId="24" borderId="18" xfId="28" applyFont="1" applyFill="1" applyBorder="1" applyAlignment="1">
      <alignment horizontal="center" vertical="center" wrapText="1"/>
    </xf>
    <xf numFmtId="0" fontId="31" fillId="36" borderId="18" xfId="28" applyFont="1" applyFill="1" applyBorder="1" applyAlignment="1">
      <alignment horizontal="center" vertical="center" wrapText="1"/>
    </xf>
    <xf numFmtId="0" fontId="3" fillId="0" borderId="0" xfId="28" applyFont="1"/>
    <xf numFmtId="0" fontId="3" fillId="0" borderId="0" xfId="28" applyFont="1" applyAlignment="1">
      <alignment horizontal="center"/>
    </xf>
    <xf numFmtId="0" fontId="3" fillId="0" borderId="0" xfId="28" applyFont="1" applyAlignment="1">
      <alignment horizontal="center" vertical="center"/>
    </xf>
    <xf numFmtId="0" fontId="3" fillId="0" borderId="10" xfId="28" applyFont="1" applyBorder="1" applyAlignment="1">
      <alignment wrapText="1"/>
    </xf>
    <xf numFmtId="0" fontId="3" fillId="0" borderId="10" xfId="28" applyFont="1" applyBorder="1" applyAlignment="1">
      <alignment horizontal="center"/>
    </xf>
    <xf numFmtId="0" fontId="3" fillId="0" borderId="0" xfId="28" applyFont="1" applyAlignment="1"/>
    <xf numFmtId="164" fontId="7" fillId="35" borderId="23" xfId="28" applyNumberFormat="1" applyFont="1" applyFill="1" applyBorder="1" applyAlignment="1">
      <alignment horizontal="center" vertical="center"/>
    </xf>
    <xf numFmtId="0" fontId="7" fillId="0" borderId="0" xfId="28" applyFont="1" applyFill="1" applyBorder="1" applyAlignment="1">
      <alignment horizontal="center" vertical="center"/>
    </xf>
    <xf numFmtId="0" fontId="45" fillId="0" borderId="0" xfId="28" applyFont="1"/>
    <xf numFmtId="164" fontId="7" fillId="36" borderId="0" xfId="28" applyNumberFormat="1" applyFont="1" applyFill="1" applyBorder="1" applyAlignment="1">
      <alignment horizontal="left" vertical="center"/>
    </xf>
    <xf numFmtId="0" fontId="3" fillId="36" borderId="0" xfId="28" applyFont="1" applyFill="1"/>
    <xf numFmtId="164" fontId="7" fillId="36" borderId="0" xfId="28" applyNumberFormat="1" applyFont="1" applyFill="1" applyBorder="1" applyAlignment="1">
      <alignment vertical="center"/>
    </xf>
    <xf numFmtId="0" fontId="3" fillId="33" borderId="18" xfId="28" applyFont="1" applyFill="1" applyBorder="1" applyAlignment="1">
      <alignment horizontal="left" vertical="top" wrapText="1"/>
    </xf>
    <xf numFmtId="0" fontId="3" fillId="0" borderId="0" xfId="28" applyFont="1" applyFill="1" applyBorder="1" applyAlignment="1">
      <alignment horizontal="left" vertical="top" wrapText="1"/>
    </xf>
    <xf numFmtId="164" fontId="3" fillId="35" borderId="32" xfId="28" applyNumberFormat="1" applyFont="1" applyFill="1" applyBorder="1" applyAlignment="1">
      <alignment horizontal="center" vertical="center"/>
    </xf>
    <xf numFmtId="2" fontId="3" fillId="0" borderId="0" xfId="28" applyNumberFormat="1" applyFont="1" applyFill="1" applyBorder="1" applyAlignment="1">
      <alignment horizontal="center" vertical="center"/>
    </xf>
    <xf numFmtId="2" fontId="3" fillId="35" borderId="11" xfId="28" applyNumberFormat="1" applyFont="1" applyFill="1" applyBorder="1" applyAlignment="1">
      <alignment horizontal="center" vertical="center"/>
    </xf>
    <xf numFmtId="2" fontId="3" fillId="35" borderId="26" xfId="28" applyNumberFormat="1" applyFont="1" applyFill="1" applyBorder="1" applyAlignment="1">
      <alignment horizontal="center" vertical="center"/>
    </xf>
    <xf numFmtId="164" fontId="7" fillId="36" borderId="32" xfId="28" applyNumberFormat="1" applyFont="1" applyFill="1" applyBorder="1" applyAlignment="1">
      <alignment horizontal="center" vertical="center"/>
    </xf>
    <xf numFmtId="164" fontId="7" fillId="36" borderId="33" xfId="28" applyNumberFormat="1" applyFont="1" applyFill="1" applyBorder="1" applyAlignment="1">
      <alignment horizontal="center" vertical="center"/>
    </xf>
    <xf numFmtId="164" fontId="7" fillId="36" borderId="46" xfId="28" applyNumberFormat="1" applyFont="1" applyFill="1" applyBorder="1" applyAlignment="1">
      <alignment horizontal="center" vertical="center"/>
    </xf>
    <xf numFmtId="0" fontId="3" fillId="0" borderId="0" xfId="28" applyFont="1" applyBorder="1"/>
    <xf numFmtId="0" fontId="7" fillId="33" borderId="39" xfId="28" applyFont="1" applyFill="1" applyBorder="1" applyAlignment="1">
      <alignment vertical="center" wrapText="1"/>
    </xf>
    <xf numFmtId="0" fontId="3" fillId="0" borderId="17" xfId="28" applyFont="1" applyBorder="1" applyAlignment="1">
      <alignment horizontal="center" vertical="center"/>
    </xf>
    <xf numFmtId="0" fontId="3" fillId="37" borderId="10" xfId="26" applyFont="1" applyFill="1" applyBorder="1" applyAlignment="1">
      <alignment horizontal="center" vertical="center" wrapText="1"/>
    </xf>
    <xf numFmtId="0" fontId="3" fillId="37" borderId="10" xfId="26" applyFont="1" applyFill="1" applyBorder="1" applyAlignment="1">
      <alignment horizontal="center" vertical="center"/>
    </xf>
    <xf numFmtId="0" fontId="6" fillId="36" borderId="10" xfId="29" applyFont="1" applyFill="1" applyBorder="1" applyAlignment="1">
      <alignment vertical="center" wrapText="1"/>
    </xf>
    <xf numFmtId="0" fontId="3" fillId="0" borderId="10" xfId="29" applyFont="1" applyBorder="1" applyAlignment="1">
      <alignment horizontal="center" vertical="center"/>
    </xf>
    <xf numFmtId="0" fontId="3" fillId="36" borderId="10" xfId="28" applyFont="1" applyFill="1" applyBorder="1" applyAlignment="1">
      <alignment horizontal="center" vertical="center"/>
    </xf>
    <xf numFmtId="0" fontId="3" fillId="0" borderId="10" xfId="28" applyFont="1" applyBorder="1" applyAlignment="1">
      <alignment horizontal="center" vertical="center"/>
    </xf>
    <xf numFmtId="164" fontId="7" fillId="0" borderId="10" xfId="28" applyNumberFormat="1" applyFont="1" applyFill="1" applyBorder="1" applyAlignment="1">
      <alignment horizontal="center" vertical="center"/>
    </xf>
    <xf numFmtId="0" fontId="31" fillId="36" borderId="0" xfId="28" applyFont="1" applyFill="1"/>
    <xf numFmtId="0" fontId="3" fillId="33" borderId="10" xfId="28" applyFont="1" applyFill="1" applyBorder="1" applyAlignment="1">
      <alignment horizontal="left" vertical="center" wrapText="1"/>
    </xf>
    <xf numFmtId="164" fontId="7" fillId="35" borderId="22" xfId="28" applyNumberFormat="1" applyFont="1" applyFill="1" applyBorder="1" applyAlignment="1">
      <alignment horizontal="center" vertical="center"/>
    </xf>
    <xf numFmtId="164" fontId="7" fillId="0" borderId="18" xfId="28" applyNumberFormat="1" applyFont="1" applyFill="1" applyBorder="1" applyAlignment="1">
      <alignment horizontal="center" vertical="center"/>
    </xf>
    <xf numFmtId="164" fontId="7" fillId="0" borderId="11" xfId="28" applyNumberFormat="1" applyFont="1" applyFill="1" applyBorder="1" applyAlignment="1">
      <alignment horizontal="center" vertical="center"/>
    </xf>
    <xf numFmtId="164" fontId="7" fillId="36" borderId="30" xfId="28" applyNumberFormat="1" applyFont="1" applyFill="1" applyBorder="1" applyAlignment="1">
      <alignment horizontal="center" vertical="center"/>
    </xf>
    <xf numFmtId="0" fontId="3" fillId="0" borderId="0" xfId="28" applyFont="1" applyAlignment="1">
      <alignment horizontal="left" wrapText="1"/>
    </xf>
    <xf numFmtId="164" fontId="7" fillId="0" borderId="17" xfId="28" applyNumberFormat="1" applyFont="1" applyFill="1" applyBorder="1" applyAlignment="1">
      <alignment horizontal="center" vertical="center"/>
    </xf>
    <xf numFmtId="164" fontId="6" fillId="35" borderId="20" xfId="28" applyNumberFormat="1" applyFont="1" applyFill="1" applyBorder="1" applyAlignment="1">
      <alignment horizontal="center" vertical="center"/>
    </xf>
    <xf numFmtId="0" fontId="7" fillId="36" borderId="26" xfId="28" applyFont="1" applyFill="1" applyBorder="1" applyAlignment="1">
      <alignment horizontal="center" vertical="center" wrapText="1"/>
    </xf>
    <xf numFmtId="0" fontId="7" fillId="46" borderId="26" xfId="28" applyFont="1" applyFill="1" applyBorder="1" applyAlignment="1">
      <alignment horizontal="center" vertical="center" wrapText="1"/>
    </xf>
    <xf numFmtId="0" fontId="7" fillId="37" borderId="26" xfId="28" applyFont="1" applyFill="1" applyBorder="1" applyAlignment="1">
      <alignment horizontal="center" vertical="center" wrapText="1"/>
    </xf>
    <xf numFmtId="0" fontId="7" fillId="37" borderId="11" xfId="28" applyFont="1" applyFill="1" applyBorder="1" applyAlignment="1">
      <alignment horizontal="center" vertical="center" wrapText="1"/>
    </xf>
    <xf numFmtId="0" fontId="7" fillId="47" borderId="26" xfId="28" applyFont="1" applyFill="1" applyBorder="1" applyAlignment="1">
      <alignment horizontal="center" vertical="center" wrapText="1"/>
    </xf>
    <xf numFmtId="0" fontId="3" fillId="36" borderId="11" xfId="28" applyFont="1" applyFill="1" applyBorder="1" applyAlignment="1">
      <alignment vertical="center" wrapText="1"/>
    </xf>
    <xf numFmtId="0" fontId="3" fillId="36" borderId="11" xfId="28" applyFont="1" applyFill="1" applyBorder="1" applyAlignment="1">
      <alignment horizontal="center" vertical="center"/>
    </xf>
    <xf numFmtId="164" fontId="7" fillId="36" borderId="23" xfId="28" applyNumberFormat="1" applyFont="1" applyFill="1" applyBorder="1" applyAlignment="1">
      <alignment horizontal="center" vertical="center"/>
    </xf>
    <xf numFmtId="164" fontId="6" fillId="36" borderId="23" xfId="28" applyNumberFormat="1" applyFont="1" applyFill="1" applyBorder="1" applyAlignment="1">
      <alignment horizontal="center" vertical="center"/>
    </xf>
    <xf numFmtId="164" fontId="6" fillId="46" borderId="23" xfId="28" applyNumberFormat="1" applyFont="1" applyFill="1" applyBorder="1" applyAlignment="1">
      <alignment horizontal="center" vertical="center"/>
    </xf>
    <xf numFmtId="0" fontId="3" fillId="36" borderId="26" xfId="28" applyFont="1" applyFill="1" applyBorder="1" applyAlignment="1">
      <alignment horizontal="left" vertical="center" wrapText="1"/>
    </xf>
    <xf numFmtId="164" fontId="6" fillId="0" borderId="10" xfId="28" applyNumberFormat="1" applyFont="1" applyBorder="1" applyAlignment="1">
      <alignment horizontal="center" vertical="center"/>
    </xf>
    <xf numFmtId="0" fontId="3" fillId="24" borderId="10" xfId="28" applyFont="1" applyFill="1" applyBorder="1" applyAlignment="1">
      <alignment horizontal="left" vertical="center" wrapText="1"/>
    </xf>
    <xf numFmtId="164" fontId="6" fillId="0" borderId="11" xfId="28" applyNumberFormat="1" applyFont="1" applyFill="1" applyBorder="1" applyAlignment="1">
      <alignment horizontal="center" vertical="center"/>
    </xf>
    <xf numFmtId="0" fontId="3" fillId="0" borderId="11" xfId="28" applyFont="1" applyFill="1" applyBorder="1" applyAlignment="1">
      <alignment horizontal="left" vertical="center" wrapText="1"/>
    </xf>
    <xf numFmtId="0" fontId="3" fillId="0" borderId="11" xfId="28" applyFont="1" applyFill="1" applyBorder="1" applyAlignment="1">
      <alignment horizontal="center" vertical="center"/>
    </xf>
    <xf numFmtId="0" fontId="6" fillId="26" borderId="19" xfId="28" applyFont="1" applyFill="1" applyBorder="1" applyAlignment="1">
      <alignment horizontal="center"/>
    </xf>
    <xf numFmtId="0" fontId="3" fillId="26" borderId="0" xfId="28" applyFont="1" applyFill="1" applyBorder="1" applyAlignment="1">
      <alignment horizontal="center"/>
    </xf>
    <xf numFmtId="0" fontId="3" fillId="36" borderId="38" xfId="28" applyFont="1" applyFill="1" applyBorder="1" applyAlignment="1">
      <alignment horizontal="left" vertical="center" wrapText="1"/>
    </xf>
    <xf numFmtId="0" fontId="3" fillId="36" borderId="20" xfId="0" applyFont="1" applyFill="1" applyBorder="1" applyAlignment="1">
      <alignment vertical="center" wrapText="1"/>
    </xf>
    <xf numFmtId="0" fontId="3" fillId="36" borderId="10" xfId="0" applyFont="1" applyFill="1" applyBorder="1" applyAlignment="1">
      <alignment horizontal="center" vertical="center"/>
    </xf>
    <xf numFmtId="0" fontId="3" fillId="36" borderId="17" xfId="0" applyFont="1" applyFill="1" applyBorder="1" applyAlignment="1">
      <alignment horizontal="center" vertical="center"/>
    </xf>
    <xf numFmtId="164" fontId="29" fillId="0" borderId="11" xfId="28" applyNumberFormat="1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vertical="center" wrapText="1"/>
    </xf>
    <xf numFmtId="0" fontId="3" fillId="0" borderId="23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vertical="center"/>
    </xf>
    <xf numFmtId="0" fontId="6" fillId="26" borderId="29" xfId="28" applyFont="1" applyFill="1" applyBorder="1" applyAlignment="1">
      <alignment horizontal="center"/>
    </xf>
    <xf numFmtId="0" fontId="3" fillId="26" borderId="28" xfId="28" applyFont="1" applyFill="1" applyBorder="1" applyAlignment="1">
      <alignment horizontal="center"/>
    </xf>
    <xf numFmtId="0" fontId="3" fillId="26" borderId="30" xfId="28" applyFont="1" applyFill="1" applyBorder="1" applyAlignment="1">
      <alignment horizontal="center"/>
    </xf>
    <xf numFmtId="164" fontId="6" fillId="35" borderId="19" xfId="28" applyNumberFormat="1" applyFont="1" applyFill="1" applyBorder="1" applyAlignment="1">
      <alignment horizontal="center" vertical="center"/>
    </xf>
    <xf numFmtId="0" fontId="6" fillId="35" borderId="11" xfId="28" applyFont="1" applyFill="1" applyBorder="1" applyAlignment="1">
      <alignment horizontal="left" vertical="center" wrapText="1"/>
    </xf>
    <xf numFmtId="0" fontId="3" fillId="35" borderId="11" xfId="28" applyFont="1" applyFill="1" applyBorder="1" applyAlignment="1">
      <alignment horizontal="center" vertical="center"/>
    </xf>
    <xf numFmtId="0" fontId="3" fillId="35" borderId="31" xfId="28" applyFont="1" applyFill="1" applyBorder="1" applyAlignment="1">
      <alignment horizontal="center" vertical="center"/>
    </xf>
    <xf numFmtId="0" fontId="6" fillId="35" borderId="11" xfId="28" applyFont="1" applyFill="1" applyBorder="1" applyAlignment="1">
      <alignment horizontal="left" wrapText="1"/>
    </xf>
    <xf numFmtId="0" fontId="6" fillId="26" borderId="11" xfId="28" applyFont="1" applyFill="1" applyBorder="1" applyAlignment="1">
      <alignment horizontal="center"/>
    </xf>
    <xf numFmtId="0" fontId="3" fillId="26" borderId="11" xfId="28" applyFont="1" applyFill="1" applyBorder="1" applyAlignment="1">
      <alignment horizontal="center"/>
    </xf>
    <xf numFmtId="0" fontId="3" fillId="0" borderId="17" xfId="28" applyFont="1" applyFill="1" applyBorder="1" applyAlignment="1">
      <alignment vertical="center" wrapText="1"/>
    </xf>
    <xf numFmtId="0" fontId="3" fillId="0" borderId="17" xfId="28" applyFont="1" applyFill="1" applyBorder="1" applyAlignment="1">
      <alignment horizontal="center" vertical="center"/>
    </xf>
    <xf numFmtId="0" fontId="3" fillId="0" borderId="21" xfId="28" applyFont="1" applyFill="1" applyBorder="1" applyAlignment="1">
      <alignment vertical="center"/>
    </xf>
    <xf numFmtId="0" fontId="3" fillId="0" borderId="17" xfId="28" applyFont="1" applyFill="1" applyBorder="1" applyAlignment="1">
      <alignment vertical="center"/>
    </xf>
    <xf numFmtId="0" fontId="3" fillId="27" borderId="10" xfId="28" applyFont="1" applyFill="1" applyBorder="1" applyAlignment="1">
      <alignment horizontal="center" vertical="center"/>
    </xf>
    <xf numFmtId="0" fontId="3" fillId="24" borderId="18" xfId="28" applyFont="1" applyFill="1" applyBorder="1" applyAlignment="1">
      <alignment vertical="center" wrapText="1"/>
    </xf>
    <xf numFmtId="0" fontId="3" fillId="24" borderId="10" xfId="28" applyFont="1" applyFill="1" applyBorder="1" applyAlignment="1">
      <alignment wrapText="1"/>
    </xf>
    <xf numFmtId="0" fontId="3" fillId="24" borderId="10" xfId="28" applyFont="1" applyFill="1" applyBorder="1" applyAlignment="1">
      <alignment horizontal="center" vertical="center" wrapText="1"/>
    </xf>
    <xf numFmtId="164" fontId="6" fillId="24" borderId="17" xfId="28" applyNumberFormat="1" applyFont="1" applyFill="1" applyBorder="1" applyAlignment="1">
      <alignment horizontal="center" vertical="center"/>
    </xf>
    <xf numFmtId="0" fontId="3" fillId="24" borderId="17" xfId="28" applyFont="1" applyFill="1" applyBorder="1" applyAlignment="1">
      <alignment horizontal="center" vertical="center" wrapText="1"/>
    </xf>
    <xf numFmtId="0" fontId="3" fillId="35" borderId="10" xfId="28" applyFont="1" applyFill="1" applyBorder="1" applyAlignment="1">
      <alignment wrapText="1"/>
    </xf>
    <xf numFmtId="0" fontId="3" fillId="35" borderId="10" xfId="28" applyFont="1" applyFill="1" applyBorder="1" applyAlignment="1">
      <alignment horizontal="center" vertical="center" wrapText="1"/>
    </xf>
    <xf numFmtId="0" fontId="3" fillId="26" borderId="10" xfId="28" applyFont="1" applyFill="1" applyBorder="1" applyAlignment="1">
      <alignment wrapText="1"/>
    </xf>
    <xf numFmtId="0" fontId="3" fillId="35" borderId="20" xfId="28" applyFont="1" applyFill="1" applyBorder="1" applyAlignment="1">
      <alignment horizontal="center" vertical="center" wrapText="1"/>
    </xf>
    <xf numFmtId="0" fontId="3" fillId="26" borderId="17" xfId="28" applyFont="1" applyFill="1" applyBorder="1" applyAlignment="1">
      <alignment wrapText="1"/>
    </xf>
    <xf numFmtId="0" fontId="3" fillId="26" borderId="18" xfId="28" applyFont="1" applyFill="1" applyBorder="1" applyAlignment="1">
      <alignment wrapText="1"/>
    </xf>
    <xf numFmtId="164" fontId="6" fillId="48" borderId="10" xfId="28" applyNumberFormat="1" applyFont="1" applyFill="1" applyBorder="1" applyAlignment="1">
      <alignment horizontal="center" vertical="center"/>
    </xf>
    <xf numFmtId="164" fontId="6" fillId="24" borderId="22" xfId="28" applyNumberFormat="1" applyFont="1" applyFill="1" applyBorder="1" applyAlignment="1">
      <alignment horizontal="center" vertical="center"/>
    </xf>
    <xf numFmtId="164" fontId="6" fillId="24" borderId="11" xfId="28" applyNumberFormat="1" applyFont="1" applyFill="1" applyBorder="1" applyAlignment="1">
      <alignment horizontal="center" vertical="center"/>
    </xf>
    <xf numFmtId="164" fontId="6" fillId="24" borderId="12" xfId="28" applyNumberFormat="1" applyFont="1" applyFill="1" applyBorder="1" applyAlignment="1">
      <alignment horizontal="center" vertical="center"/>
    </xf>
    <xf numFmtId="0" fontId="6" fillId="26" borderId="33" xfId="28" applyFont="1" applyFill="1" applyBorder="1" applyAlignment="1">
      <alignment horizontal="center" wrapText="1"/>
    </xf>
    <xf numFmtId="0" fontId="3" fillId="26" borderId="0" xfId="28" applyFont="1" applyFill="1" applyBorder="1" applyAlignment="1">
      <alignment horizontal="center" wrapText="1"/>
    </xf>
    <xf numFmtId="0" fontId="3" fillId="26" borderId="24" xfId="28" applyFont="1" applyFill="1" applyBorder="1" applyAlignment="1">
      <alignment horizontal="center" wrapText="1"/>
    </xf>
    <xf numFmtId="164" fontId="6" fillId="36" borderId="18" xfId="28" applyNumberFormat="1" applyFont="1" applyFill="1" applyBorder="1" applyAlignment="1">
      <alignment horizontal="center" vertical="center"/>
    </xf>
    <xf numFmtId="0" fontId="7" fillId="26" borderId="32" xfId="28" applyFont="1" applyFill="1" applyBorder="1" applyAlignment="1">
      <alignment horizontal="center" vertical="center" wrapText="1"/>
    </xf>
    <xf numFmtId="164" fontId="7" fillId="35" borderId="11" xfId="28" applyNumberFormat="1" applyFont="1" applyFill="1" applyBorder="1" applyAlignment="1">
      <alignment horizontal="center" vertical="center"/>
    </xf>
    <xf numFmtId="164" fontId="7" fillId="27" borderId="0" xfId="28" applyNumberFormat="1" applyFont="1" applyFill="1" applyBorder="1" applyAlignment="1">
      <alignment horizontal="center" vertical="center"/>
    </xf>
    <xf numFmtId="0" fontId="3" fillId="27" borderId="11" xfId="28" applyFont="1" applyFill="1" applyBorder="1" applyAlignment="1">
      <alignment horizontal="center" vertical="center" wrapText="1"/>
    </xf>
    <xf numFmtId="0" fontId="3" fillId="27" borderId="11" xfId="28" applyFont="1" applyFill="1" applyBorder="1" applyAlignment="1">
      <alignment horizontal="center" wrapText="1"/>
    </xf>
    <xf numFmtId="0" fontId="3" fillId="26" borderId="15" xfId="28" applyFont="1" applyFill="1" applyBorder="1" applyAlignment="1">
      <alignment horizontal="center" wrapText="1"/>
    </xf>
    <xf numFmtId="0" fontId="3" fillId="26" borderId="16" xfId="28" applyFont="1" applyFill="1" applyBorder="1" applyAlignment="1">
      <alignment horizontal="center" wrapText="1"/>
    </xf>
    <xf numFmtId="164" fontId="7" fillId="24" borderId="17" xfId="28" applyNumberFormat="1" applyFont="1" applyFill="1" applyBorder="1" applyAlignment="1">
      <alignment horizontal="center" vertical="center"/>
    </xf>
    <xf numFmtId="0" fontId="3" fillId="33" borderId="10" xfId="28" applyFont="1" applyFill="1" applyBorder="1" applyAlignment="1">
      <alignment horizontal="center" vertical="center" wrapText="1"/>
    </xf>
    <xf numFmtId="0" fontId="6" fillId="26" borderId="18" xfId="28" applyFont="1" applyFill="1" applyBorder="1" applyAlignment="1">
      <alignment wrapText="1"/>
    </xf>
    <xf numFmtId="164" fontId="6" fillId="33" borderId="10" xfId="28" applyNumberFormat="1" applyFont="1" applyFill="1" applyBorder="1" applyAlignment="1">
      <alignment horizontal="center" vertical="center"/>
    </xf>
    <xf numFmtId="0" fontId="3" fillId="24" borderId="14" xfId="28" applyFont="1" applyFill="1" applyBorder="1" applyAlignment="1">
      <alignment horizontal="center" vertical="center" wrapText="1"/>
    </xf>
    <xf numFmtId="0" fontId="3" fillId="24" borderId="18" xfId="28" applyFont="1" applyFill="1" applyBorder="1" applyAlignment="1">
      <alignment horizontal="center" vertical="center" wrapText="1"/>
    </xf>
    <xf numFmtId="164" fontId="6" fillId="35" borderId="11" xfId="28" applyNumberFormat="1" applyFont="1" applyFill="1" applyBorder="1" applyAlignment="1">
      <alignment horizontal="center" vertical="center"/>
    </xf>
    <xf numFmtId="164" fontId="6" fillId="35" borderId="0" xfId="28" applyNumberFormat="1" applyFont="1" applyFill="1" applyBorder="1" applyAlignment="1">
      <alignment horizontal="center" vertical="center"/>
    </xf>
    <xf numFmtId="0" fontId="7" fillId="26" borderId="0" xfId="28" applyFont="1" applyFill="1" applyBorder="1" applyAlignment="1">
      <alignment horizontal="center" vertical="center" wrapText="1"/>
    </xf>
    <xf numFmtId="164" fontId="6" fillId="35" borderId="22" xfId="28" applyNumberFormat="1" applyFont="1" applyFill="1" applyBorder="1" applyAlignment="1">
      <alignment horizontal="center" vertical="center"/>
    </xf>
    <xf numFmtId="164" fontId="7" fillId="0" borderId="22" xfId="28" applyNumberFormat="1" applyFont="1" applyFill="1" applyBorder="1" applyAlignment="1">
      <alignment horizontal="center" vertical="center"/>
    </xf>
    <xf numFmtId="164" fontId="7" fillId="0" borderId="12" xfId="28" applyNumberFormat="1" applyFont="1" applyFill="1" applyBorder="1" applyAlignment="1">
      <alignment horizontal="center" vertical="center"/>
    </xf>
    <xf numFmtId="0" fontId="7" fillId="26" borderId="33" xfId="28" applyFont="1" applyFill="1" applyBorder="1" applyAlignment="1">
      <alignment horizontal="center" vertical="center" wrapText="1"/>
    </xf>
    <xf numFmtId="164" fontId="7" fillId="0" borderId="11" xfId="0" applyNumberFormat="1" applyFont="1" applyFill="1" applyBorder="1" applyAlignment="1">
      <alignment horizontal="center" vertical="center"/>
    </xf>
    <xf numFmtId="164" fontId="7" fillId="45" borderId="11" xfId="28" applyNumberFormat="1" applyFont="1" applyFill="1" applyBorder="1" applyAlignment="1">
      <alignment horizontal="center" vertical="center"/>
    </xf>
    <xf numFmtId="1" fontId="7" fillId="43" borderId="11" xfId="0" applyNumberFormat="1" applyFont="1" applyFill="1" applyBorder="1" applyAlignment="1">
      <alignment horizontal="center" vertical="center"/>
    </xf>
    <xf numFmtId="0" fontId="7" fillId="26" borderId="56" xfId="28" applyFont="1" applyFill="1" applyBorder="1" applyAlignment="1">
      <alignment horizontal="center" vertical="center" wrapText="1"/>
    </xf>
    <xf numFmtId="0" fontId="7" fillId="50" borderId="36" xfId="28" applyFont="1" applyFill="1" applyBorder="1" applyAlignment="1">
      <alignment horizontal="center" vertical="center" wrapText="1"/>
    </xf>
    <xf numFmtId="164" fontId="6" fillId="36" borderId="10" xfId="28" applyNumberFormat="1" applyFont="1" applyFill="1" applyBorder="1" applyAlignment="1">
      <alignment horizontal="center" vertical="center"/>
    </xf>
    <xf numFmtId="164" fontId="7" fillId="36" borderId="22" xfId="28" applyNumberFormat="1" applyFont="1" applyFill="1" applyBorder="1" applyAlignment="1">
      <alignment horizontal="center" vertical="center"/>
    </xf>
    <xf numFmtId="0" fontId="3" fillId="36" borderId="30" xfId="0" applyFont="1" applyFill="1" applyBorder="1" applyAlignment="1">
      <alignment vertical="center" wrapText="1"/>
    </xf>
    <xf numFmtId="0" fontId="7" fillId="50" borderId="29" xfId="28" applyFont="1" applyFill="1" applyBorder="1" applyAlignment="1">
      <alignment horizontal="center" vertical="center" wrapText="1"/>
    </xf>
    <xf numFmtId="164" fontId="7" fillId="43" borderId="11" xfId="0" applyNumberFormat="1" applyFont="1" applyFill="1" applyBorder="1" applyAlignment="1">
      <alignment horizontal="center" vertical="center" wrapText="1"/>
    </xf>
    <xf numFmtId="164" fontId="43" fillId="43" borderId="11" xfId="0" applyNumberFormat="1" applyFont="1" applyFill="1" applyBorder="1" applyAlignment="1">
      <alignment horizontal="center" vertical="center"/>
    </xf>
    <xf numFmtId="0" fontId="38" fillId="0" borderId="0" xfId="0" applyFont="1"/>
    <xf numFmtId="164" fontId="7" fillId="36" borderId="23" xfId="0" applyNumberFormat="1" applyFont="1" applyFill="1" applyBorder="1" applyAlignment="1">
      <alignment horizontal="center" vertical="center"/>
    </xf>
    <xf numFmtId="164" fontId="7" fillId="43" borderId="23" xfId="0" applyNumberFormat="1" applyFont="1" applyFill="1" applyBorder="1" applyAlignment="1">
      <alignment horizontal="center" vertical="center"/>
    </xf>
    <xf numFmtId="0" fontId="3" fillId="42" borderId="11" xfId="0" applyFont="1" applyFill="1" applyBorder="1" applyAlignment="1">
      <alignment horizontal="left" vertical="center" wrapText="1"/>
    </xf>
    <xf numFmtId="164" fontId="7" fillId="33" borderId="11" xfId="0" applyNumberFormat="1" applyFont="1" applyFill="1" applyBorder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38" fillId="36" borderId="0" xfId="0" applyFont="1" applyFill="1"/>
    <xf numFmtId="164" fontId="3" fillId="0" borderId="0" xfId="28" applyNumberFormat="1" applyFont="1" applyAlignment="1">
      <alignment horizontal="center" vertical="center"/>
    </xf>
    <xf numFmtId="164" fontId="6" fillId="0" borderId="0" xfId="28" applyNumberFormat="1" applyFont="1" applyAlignment="1">
      <alignment horizontal="center"/>
    </xf>
    <xf numFmtId="0" fontId="6" fillId="0" borderId="0" xfId="28" applyFont="1"/>
    <xf numFmtId="164" fontId="3" fillId="0" borderId="0" xfId="28" applyNumberFormat="1" applyFont="1"/>
    <xf numFmtId="0" fontId="3" fillId="0" borderId="11" xfId="28" applyFont="1" applyBorder="1" applyAlignment="1">
      <alignment horizontal="center" vertical="center"/>
    </xf>
    <xf numFmtId="164" fontId="6" fillId="0" borderId="0" xfId="28" applyNumberFormat="1" applyFont="1"/>
    <xf numFmtId="0" fontId="3" fillId="36" borderId="18" xfId="28" applyFont="1" applyFill="1" applyBorder="1" applyAlignment="1">
      <alignment horizontal="center" vertical="center"/>
    </xf>
    <xf numFmtId="1" fontId="41" fillId="0" borderId="0" xfId="28" applyNumberFormat="1" applyFont="1" applyAlignment="1">
      <alignment horizontal="center"/>
    </xf>
    <xf numFmtId="0" fontId="6" fillId="0" borderId="0" xfId="28" applyFont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Alignment="1">
      <alignment horizontal="center"/>
    </xf>
    <xf numFmtId="0" fontId="3" fillId="0" borderId="0" xfId="0" applyFont="1" applyFill="1"/>
    <xf numFmtId="16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25" xfId="0" applyFont="1" applyBorder="1" applyAlignment="1">
      <alignment horizontal="center" vertical="top"/>
    </xf>
    <xf numFmtId="0" fontId="3" fillId="0" borderId="2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6" fillId="46" borderId="29" xfId="0" applyFont="1" applyFill="1" applyBorder="1" applyAlignment="1">
      <alignment horizontal="center" vertical="center"/>
    </xf>
    <xf numFmtId="0" fontId="27" fillId="0" borderId="36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top"/>
    </xf>
    <xf numFmtId="164" fontId="6" fillId="36" borderId="29" xfId="0" applyNumberFormat="1" applyFont="1" applyFill="1" applyBorder="1" applyAlignment="1">
      <alignment horizontal="center" vertical="center"/>
    </xf>
    <xf numFmtId="164" fontId="6" fillId="36" borderId="11" xfId="0" applyNumberFormat="1" applyFont="1" applyFill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6" fillId="36" borderId="29" xfId="0" applyFont="1" applyFill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 vertical="center"/>
    </xf>
    <xf numFmtId="164" fontId="6" fillId="0" borderId="29" xfId="0" applyNumberFormat="1" applyFont="1" applyBorder="1" applyAlignment="1">
      <alignment horizontal="center" vertical="center"/>
    </xf>
    <xf numFmtId="0" fontId="27" fillId="0" borderId="29" xfId="0" applyFont="1" applyBorder="1" applyAlignment="1">
      <alignment horizontal="left" vertical="center"/>
    </xf>
    <xf numFmtId="0" fontId="27" fillId="0" borderId="28" xfId="0" applyFont="1" applyBorder="1" applyAlignment="1">
      <alignment horizontal="left" vertical="center"/>
    </xf>
    <xf numFmtId="0" fontId="6" fillId="0" borderId="11" xfId="0" applyFont="1" applyBorder="1" applyAlignment="1">
      <alignment horizontal="center" vertical="center"/>
    </xf>
    <xf numFmtId="0" fontId="27" fillId="0" borderId="35" xfId="0" applyFont="1" applyBorder="1" applyAlignment="1">
      <alignment horizontal="left" vertical="center"/>
    </xf>
    <xf numFmtId="0" fontId="27" fillId="0" borderId="31" xfId="0" applyFont="1" applyBorder="1" applyAlignment="1">
      <alignment horizontal="left" vertical="center"/>
    </xf>
    <xf numFmtId="0" fontId="26" fillId="46" borderId="35" xfId="0" applyFont="1" applyFill="1" applyBorder="1" applyAlignment="1">
      <alignment horizontal="center" vertical="center"/>
    </xf>
    <xf numFmtId="0" fontId="3" fillId="46" borderId="25" xfId="0" applyFont="1" applyFill="1" applyBorder="1" applyAlignment="1">
      <alignment horizontal="center" vertical="top"/>
    </xf>
    <xf numFmtId="49" fontId="33" fillId="33" borderId="0" xfId="0" applyNumberFormat="1" applyFont="1" applyFill="1" applyBorder="1" applyAlignment="1">
      <alignment horizontal="center" vertical="top"/>
    </xf>
    <xf numFmtId="49" fontId="33" fillId="33" borderId="0" xfId="0" applyNumberFormat="1" applyFont="1" applyFill="1" applyBorder="1" applyAlignment="1">
      <alignment horizontal="right" vertical="center"/>
    </xf>
    <xf numFmtId="164" fontId="34" fillId="33" borderId="0" xfId="0" applyNumberFormat="1" applyFont="1" applyFill="1" applyBorder="1" applyAlignment="1">
      <alignment horizontal="center" vertical="center"/>
    </xf>
    <xf numFmtId="0" fontId="3" fillId="35" borderId="17" xfId="28" applyFont="1" applyFill="1" applyBorder="1" applyAlignment="1">
      <alignment horizontal="center" vertical="center" wrapText="1"/>
    </xf>
    <xf numFmtId="0" fontId="32" fillId="36" borderId="26" xfId="28" applyFont="1" applyFill="1" applyBorder="1" applyAlignment="1">
      <alignment horizontal="center" vertical="center" wrapText="1"/>
    </xf>
    <xf numFmtId="0" fontId="3" fillId="0" borderId="0" xfId="28" applyFont="1" applyAlignment="1">
      <alignment horizontal="left" wrapText="1"/>
    </xf>
    <xf numFmtId="0" fontId="32" fillId="33" borderId="17" xfId="28" applyFont="1" applyFill="1" applyBorder="1" applyAlignment="1">
      <alignment horizontal="center" vertical="center"/>
    </xf>
    <xf numFmtId="0" fontId="32" fillId="33" borderId="11" xfId="28" applyFont="1" applyFill="1" applyBorder="1" applyAlignment="1">
      <alignment horizontal="center" vertical="center"/>
    </xf>
    <xf numFmtId="0" fontId="32" fillId="37" borderId="26" xfId="28" applyFont="1" applyFill="1" applyBorder="1" applyAlignment="1">
      <alignment horizontal="center" vertical="center" wrapText="1"/>
    </xf>
    <xf numFmtId="164" fontId="33" fillId="43" borderId="26" xfId="0" applyNumberFormat="1" applyFont="1" applyFill="1" applyBorder="1" applyAlignment="1">
      <alignment horizontal="center" vertical="center"/>
    </xf>
    <xf numFmtId="164" fontId="3" fillId="37" borderId="17" xfId="26" applyNumberFormat="1" applyFont="1" applyFill="1" applyBorder="1" applyAlignment="1">
      <alignment horizontal="center" vertical="center"/>
    </xf>
    <xf numFmtId="164" fontId="3" fillId="37" borderId="17" xfId="26" applyNumberFormat="1" applyFont="1" applyFill="1" applyBorder="1" applyAlignment="1">
      <alignment horizontal="left" vertical="center"/>
    </xf>
    <xf numFmtId="0" fontId="7" fillId="33" borderId="18" xfId="28" applyFont="1" applyFill="1" applyBorder="1" applyAlignment="1">
      <alignment vertical="center" wrapText="1"/>
    </xf>
    <xf numFmtId="0" fontId="46" fillId="0" borderId="0" xfId="0" applyFont="1"/>
    <xf numFmtId="164" fontId="7" fillId="0" borderId="29" xfId="28" applyNumberFormat="1" applyFont="1" applyFill="1" applyBorder="1" applyAlignment="1">
      <alignment horizontal="center" vertical="center"/>
    </xf>
    <xf numFmtId="0" fontId="32" fillId="24" borderId="11" xfId="28" applyFont="1" applyFill="1" applyBorder="1" applyAlignment="1">
      <alignment vertical="center" wrapText="1"/>
    </xf>
    <xf numFmtId="0" fontId="32" fillId="33" borderId="19" xfId="28" applyFont="1" applyFill="1" applyBorder="1" applyAlignment="1">
      <alignment horizontal="center" vertical="center"/>
    </xf>
    <xf numFmtId="164" fontId="7" fillId="0" borderId="19" xfId="28" applyNumberFormat="1" applyFont="1" applyFill="1" applyBorder="1" applyAlignment="1">
      <alignment horizontal="center" vertical="center"/>
    </xf>
    <xf numFmtId="164" fontId="32" fillId="0" borderId="11" xfId="28" applyNumberFormat="1" applyFont="1" applyFill="1" applyBorder="1" applyAlignment="1">
      <alignment horizontal="center" vertical="center"/>
    </xf>
    <xf numFmtId="164" fontId="32" fillId="36" borderId="11" xfId="28" applyNumberFormat="1" applyFont="1" applyFill="1" applyBorder="1" applyAlignment="1">
      <alignment horizontal="center" vertical="center"/>
    </xf>
    <xf numFmtId="0" fontId="31" fillId="36" borderId="30" xfId="28" applyFont="1" applyFill="1" applyBorder="1" applyAlignment="1">
      <alignment horizontal="center" vertical="center" wrapText="1"/>
    </xf>
    <xf numFmtId="49" fontId="34" fillId="36" borderId="14" xfId="28" applyNumberFormat="1" applyFont="1" applyFill="1" applyBorder="1" applyAlignment="1">
      <alignment horizontal="center" vertical="center" wrapText="1"/>
    </xf>
    <xf numFmtId="0" fontId="31" fillId="36" borderId="30" xfId="28" applyFont="1" applyFill="1" applyBorder="1" applyAlignment="1">
      <alignment horizontal="center" vertical="center"/>
    </xf>
    <xf numFmtId="0" fontId="32" fillId="0" borderId="20" xfId="28" applyFont="1" applyFill="1" applyBorder="1" applyAlignment="1">
      <alignment horizontal="left" vertical="center" wrapText="1"/>
    </xf>
    <xf numFmtId="0" fontId="32" fillId="0" borderId="13" xfId="28" applyFont="1" applyFill="1" applyBorder="1" applyAlignment="1">
      <alignment vertical="center" wrapText="1"/>
    </xf>
    <xf numFmtId="0" fontId="31" fillId="26" borderId="16" xfId="28" applyFont="1" applyFill="1" applyBorder="1" applyAlignment="1">
      <alignment horizontal="center" vertical="top" wrapText="1"/>
    </xf>
    <xf numFmtId="0" fontId="32" fillId="0" borderId="38" xfId="28" applyFont="1" applyFill="1" applyBorder="1" applyAlignment="1">
      <alignment vertical="center" wrapText="1"/>
    </xf>
    <xf numFmtId="0" fontId="32" fillId="37" borderId="26" xfId="28" applyFont="1" applyFill="1" applyBorder="1" applyAlignment="1">
      <alignment vertical="center" wrapText="1"/>
    </xf>
    <xf numFmtId="0" fontId="32" fillId="29" borderId="11" xfId="28" applyFont="1" applyFill="1" applyBorder="1" applyAlignment="1">
      <alignment vertical="center" wrapText="1"/>
    </xf>
    <xf numFmtId="164" fontId="6" fillId="46" borderId="11" xfId="28" applyNumberFormat="1" applyFont="1" applyFill="1" applyBorder="1" applyAlignment="1">
      <alignment horizontal="center" vertical="center" wrapText="1"/>
    </xf>
    <xf numFmtId="0" fontId="34" fillId="36" borderId="11" xfId="28" applyFont="1" applyFill="1" applyBorder="1" applyAlignment="1">
      <alignment horizontal="center" vertical="center" wrapText="1"/>
    </xf>
    <xf numFmtId="0" fontId="32" fillId="0" borderId="46" xfId="28" applyFont="1" applyFill="1" applyBorder="1" applyAlignment="1">
      <alignment vertical="center" wrapText="1"/>
    </xf>
    <xf numFmtId="164" fontId="32" fillId="24" borderId="11" xfId="28" applyNumberFormat="1" applyFont="1" applyFill="1" applyBorder="1" applyAlignment="1">
      <alignment horizontal="center" vertical="center" wrapText="1"/>
    </xf>
    <xf numFmtId="164" fontId="32" fillId="33" borderId="11" xfId="28" applyNumberFormat="1" applyFont="1" applyFill="1" applyBorder="1" applyAlignment="1">
      <alignment horizontal="center" vertical="center" wrapText="1"/>
    </xf>
    <xf numFmtId="0" fontId="32" fillId="24" borderId="13" xfId="28" applyFont="1" applyFill="1" applyBorder="1" applyAlignment="1">
      <alignment vertical="center" wrapText="1"/>
    </xf>
    <xf numFmtId="0" fontId="32" fillId="33" borderId="18" xfId="0" applyFont="1" applyFill="1" applyBorder="1" applyAlignment="1">
      <alignment vertical="center" wrapText="1"/>
    </xf>
    <xf numFmtId="0" fontId="3" fillId="35" borderId="17" xfId="28" applyFont="1" applyFill="1" applyBorder="1" applyAlignment="1">
      <alignment vertical="center" wrapText="1"/>
    </xf>
    <xf numFmtId="0" fontId="3" fillId="35" borderId="17" xfId="28" applyFont="1" applyFill="1" applyBorder="1" applyAlignment="1">
      <alignment wrapText="1"/>
    </xf>
    <xf numFmtId="0" fontId="32" fillId="33" borderId="12" xfId="0" applyFont="1" applyFill="1" applyBorder="1" applyAlignment="1">
      <alignment vertical="center" wrapText="1"/>
    </xf>
    <xf numFmtId="0" fontId="3" fillId="35" borderId="11" xfId="28" applyFont="1" applyFill="1" applyBorder="1" applyAlignment="1">
      <alignment horizontal="center" vertical="center" wrapText="1"/>
    </xf>
    <xf numFmtId="0" fontId="3" fillId="35" borderId="11" xfId="28" applyFont="1" applyFill="1" applyBorder="1" applyAlignment="1">
      <alignment horizontal="center" wrapText="1"/>
    </xf>
    <xf numFmtId="0" fontId="31" fillId="36" borderId="19" xfId="28" applyFont="1" applyFill="1" applyBorder="1" applyAlignment="1">
      <alignment horizontal="center" vertical="center" wrapText="1"/>
    </xf>
    <xf numFmtId="0" fontId="32" fillId="33" borderId="26" xfId="28" applyFont="1" applyFill="1" applyBorder="1" applyAlignment="1">
      <alignment vertical="center" wrapText="1"/>
    </xf>
    <xf numFmtId="164" fontId="7" fillId="45" borderId="22" xfId="28" applyNumberFormat="1" applyFont="1" applyFill="1" applyBorder="1" applyAlignment="1">
      <alignment horizontal="center" vertical="center"/>
    </xf>
    <xf numFmtId="0" fontId="31" fillId="45" borderId="10" xfId="28" applyFont="1" applyFill="1" applyBorder="1" applyAlignment="1">
      <alignment horizontal="center" vertical="top" wrapText="1"/>
    </xf>
    <xf numFmtId="164" fontId="33" fillId="45" borderId="19" xfId="28" applyNumberFormat="1" applyFont="1" applyFill="1" applyBorder="1" applyAlignment="1">
      <alignment horizontal="center" vertical="center"/>
    </xf>
    <xf numFmtId="0" fontId="35" fillId="55" borderId="11" xfId="28" applyFont="1" applyFill="1" applyBorder="1" applyAlignment="1">
      <alignment vertical="center" wrapText="1"/>
    </xf>
    <xf numFmtId="0" fontId="3" fillId="57" borderId="10" xfId="28" applyFont="1" applyFill="1" applyBorder="1" applyAlignment="1">
      <alignment horizontal="center" vertical="center" wrapText="1"/>
    </xf>
    <xf numFmtId="1" fontId="7" fillId="43" borderId="26" xfId="0" applyNumberFormat="1" applyFont="1" applyFill="1" applyBorder="1" applyAlignment="1">
      <alignment horizontal="center" vertical="center"/>
    </xf>
    <xf numFmtId="164" fontId="6" fillId="36" borderId="11" xfId="28" applyNumberFormat="1" applyFont="1" applyFill="1" applyBorder="1" applyAlignment="1">
      <alignment horizontal="center" vertical="center"/>
    </xf>
    <xf numFmtId="164" fontId="6" fillId="36" borderId="18" xfId="28" applyNumberFormat="1" applyFont="1" applyFill="1" applyBorder="1" applyAlignment="1">
      <alignment horizontal="center" vertical="center"/>
    </xf>
    <xf numFmtId="0" fontId="3" fillId="0" borderId="0" xfId="28" applyFont="1" applyBorder="1" applyAlignment="1">
      <alignment horizontal="left"/>
    </xf>
    <xf numFmtId="0" fontId="3" fillId="0" borderId="0" xfId="28" applyFont="1" applyBorder="1" applyAlignment="1">
      <alignment horizontal="center"/>
    </xf>
    <xf numFmtId="0" fontId="31" fillId="0" borderId="0" xfId="28" applyFont="1" applyFill="1"/>
    <xf numFmtId="164" fontId="7" fillId="58" borderId="18" xfId="28" applyNumberFormat="1" applyFont="1" applyFill="1" applyBorder="1" applyAlignment="1">
      <alignment horizontal="center" vertical="center"/>
    </xf>
    <xf numFmtId="0" fontId="35" fillId="0" borderId="65" xfId="0" applyFont="1" applyFill="1" applyBorder="1" applyAlignment="1">
      <alignment wrapText="1"/>
    </xf>
    <xf numFmtId="0" fontId="3" fillId="0" borderId="22" xfId="28" applyFont="1" applyFill="1" applyBorder="1" applyAlignment="1">
      <alignment horizontal="center" vertical="center"/>
    </xf>
    <xf numFmtId="0" fontId="35" fillId="0" borderId="65" xfId="0" applyFont="1" applyFill="1" applyBorder="1" applyAlignment="1">
      <alignment horizontal="left" vertical="center" wrapText="1"/>
    </xf>
    <xf numFmtId="0" fontId="35" fillId="0" borderId="65" xfId="0" applyFont="1" applyFill="1" applyBorder="1" applyAlignment="1">
      <alignment vertical="center" wrapText="1"/>
    </xf>
    <xf numFmtId="49" fontId="30" fillId="4" borderId="18" xfId="28" applyNumberFormat="1" applyFont="1" applyFill="1" applyBorder="1" applyAlignment="1">
      <alignment horizontal="center" vertical="top"/>
    </xf>
    <xf numFmtId="49" fontId="30" fillId="4" borderId="21" xfId="28" applyNumberFormat="1" applyFont="1" applyFill="1" applyBorder="1" applyAlignment="1">
      <alignment horizontal="center" vertical="center"/>
    </xf>
    <xf numFmtId="49" fontId="30" fillId="39" borderId="28" xfId="28" applyNumberFormat="1" applyFont="1" applyFill="1" applyBorder="1" applyAlignment="1">
      <alignment horizontal="center" vertical="center" wrapText="1"/>
    </xf>
    <xf numFmtId="164" fontId="6" fillId="36" borderId="11" xfId="28" applyNumberFormat="1" applyFont="1" applyFill="1" applyBorder="1" applyAlignment="1">
      <alignment horizontal="center" vertical="center"/>
    </xf>
    <xf numFmtId="164" fontId="6" fillId="35" borderId="11" xfId="28" applyNumberFormat="1" applyFont="1" applyFill="1" applyBorder="1" applyAlignment="1">
      <alignment horizontal="center" vertical="center"/>
    </xf>
    <xf numFmtId="0" fontId="31" fillId="36" borderId="11" xfId="28" applyFont="1" applyFill="1" applyBorder="1" applyAlignment="1">
      <alignment horizontal="center" vertical="center" wrapText="1"/>
    </xf>
    <xf numFmtId="164" fontId="6" fillId="36" borderId="11" xfId="28" applyNumberFormat="1" applyFont="1" applyFill="1" applyBorder="1" applyAlignment="1">
      <alignment horizontal="center" vertical="center"/>
    </xf>
    <xf numFmtId="164" fontId="7" fillId="36" borderId="11" xfId="28" applyNumberFormat="1" applyFont="1" applyFill="1" applyBorder="1" applyAlignment="1">
      <alignment horizontal="center" vertical="center"/>
    </xf>
    <xf numFmtId="0" fontId="31" fillId="36" borderId="18" xfId="28" applyFont="1" applyFill="1" applyBorder="1" applyAlignment="1">
      <alignment horizontal="center" vertical="center" wrapText="1"/>
    </xf>
    <xf numFmtId="164" fontId="7" fillId="36" borderId="23" xfId="28" applyNumberFormat="1" applyFont="1" applyFill="1" applyBorder="1" applyAlignment="1">
      <alignment horizontal="center" vertical="center"/>
    </xf>
    <xf numFmtId="164" fontId="6" fillId="36" borderId="23" xfId="28" applyNumberFormat="1" applyFont="1" applyFill="1" applyBorder="1" applyAlignment="1">
      <alignment horizontal="center" vertical="center"/>
    </xf>
    <xf numFmtId="164" fontId="6" fillId="46" borderId="11" xfId="28" applyNumberFormat="1" applyFont="1" applyFill="1" applyBorder="1" applyAlignment="1">
      <alignment horizontal="center" vertical="center"/>
    </xf>
    <xf numFmtId="164" fontId="6" fillId="35" borderId="11" xfId="28" applyNumberFormat="1" applyFont="1" applyFill="1" applyBorder="1" applyAlignment="1">
      <alignment horizontal="center" vertical="center"/>
    </xf>
    <xf numFmtId="164" fontId="6" fillId="58" borderId="18" xfId="28" applyNumberFormat="1" applyFont="1" applyFill="1" applyBorder="1" applyAlignment="1">
      <alignment horizontal="center" vertical="center" wrapText="1"/>
    </xf>
    <xf numFmtId="164" fontId="6" fillId="33" borderId="18" xfId="28" applyNumberFormat="1" applyFont="1" applyFill="1" applyBorder="1" applyAlignment="1">
      <alignment horizontal="center" vertical="center" wrapText="1"/>
    </xf>
    <xf numFmtId="164" fontId="6" fillId="33" borderId="22" xfId="28" applyNumberFormat="1" applyFont="1" applyFill="1" applyBorder="1" applyAlignment="1">
      <alignment horizontal="center" vertical="center" wrapText="1"/>
    </xf>
    <xf numFmtId="164" fontId="6" fillId="33" borderId="12" xfId="28" applyNumberFormat="1" applyFont="1" applyFill="1" applyBorder="1" applyAlignment="1">
      <alignment horizontal="center" vertical="center" wrapText="1"/>
    </xf>
    <xf numFmtId="164" fontId="30" fillId="35" borderId="26" xfId="28" applyNumberFormat="1" applyFont="1" applyFill="1" applyBorder="1" applyAlignment="1">
      <alignment horizontal="center" vertical="center"/>
    </xf>
    <xf numFmtId="164" fontId="6" fillId="35" borderId="26" xfId="28" applyNumberFormat="1" applyFont="1" applyFill="1" applyBorder="1" applyAlignment="1">
      <alignment horizontal="center" vertical="center"/>
    </xf>
    <xf numFmtId="0" fontId="7" fillId="26" borderId="23" xfId="28" applyFont="1" applyFill="1" applyBorder="1" applyAlignment="1">
      <alignment horizontal="center" vertical="center" wrapText="1"/>
    </xf>
    <xf numFmtId="0" fontId="32" fillId="26" borderId="23" xfId="28" applyFont="1" applyFill="1" applyBorder="1" applyAlignment="1">
      <alignment horizontal="center" vertical="center" wrapText="1"/>
    </xf>
    <xf numFmtId="0" fontId="27" fillId="0" borderId="0" xfId="0" applyFont="1" applyBorder="1" applyAlignment="1">
      <alignment vertical="top"/>
    </xf>
    <xf numFmtId="164" fontId="6" fillId="46" borderId="10" xfId="28" applyNumberFormat="1" applyFont="1" applyFill="1" applyBorder="1" applyAlignment="1">
      <alignment horizontal="center" vertical="center" wrapText="1"/>
    </xf>
    <xf numFmtId="164" fontId="6" fillId="46" borderId="18" xfId="28" applyNumberFormat="1" applyFont="1" applyFill="1" applyBorder="1" applyAlignment="1">
      <alignment horizontal="center" vertical="center" wrapText="1"/>
    </xf>
    <xf numFmtId="0" fontId="6" fillId="47" borderId="26" xfId="28" applyFont="1" applyFill="1" applyBorder="1" applyAlignment="1">
      <alignment horizontal="center" vertical="center" wrapText="1"/>
    </xf>
    <xf numFmtId="0" fontId="3" fillId="37" borderId="26" xfId="28" applyFont="1" applyFill="1" applyBorder="1" applyAlignment="1">
      <alignment horizontal="center" vertical="center" wrapText="1"/>
    </xf>
    <xf numFmtId="0" fontId="6" fillId="46" borderId="23" xfId="0" applyFont="1" applyFill="1" applyBorder="1" applyAlignment="1">
      <alignment horizontal="center" vertical="center" wrapText="1"/>
    </xf>
    <xf numFmtId="164" fontId="6" fillId="46" borderId="10" xfId="28" applyNumberFormat="1" applyFont="1" applyFill="1" applyBorder="1" applyAlignment="1">
      <alignment horizontal="center" vertical="center"/>
    </xf>
    <xf numFmtId="164" fontId="6" fillId="48" borderId="10" xfId="28" applyNumberFormat="1" applyFont="1" applyFill="1" applyBorder="1" applyAlignment="1">
      <alignment horizontal="center" vertical="center" wrapText="1"/>
    </xf>
    <xf numFmtId="164" fontId="6" fillId="33" borderId="18" xfId="28" applyNumberFormat="1" applyFont="1" applyFill="1" applyBorder="1" applyAlignment="1">
      <alignment horizontal="center" vertical="center"/>
    </xf>
    <xf numFmtId="164" fontId="6" fillId="48" borderId="18" xfId="28" applyNumberFormat="1" applyFont="1" applyFill="1" applyBorder="1" applyAlignment="1">
      <alignment horizontal="center" vertical="center" wrapText="1"/>
    </xf>
    <xf numFmtId="164" fontId="6" fillId="45" borderId="26" xfId="28" applyNumberFormat="1" applyFont="1" applyFill="1" applyBorder="1" applyAlignment="1">
      <alignment horizontal="center" vertical="center" wrapText="1"/>
    </xf>
    <xf numFmtId="164" fontId="6" fillId="45" borderId="11" xfId="28" applyNumberFormat="1" applyFont="1" applyFill="1" applyBorder="1" applyAlignment="1">
      <alignment horizontal="center" vertical="center" wrapText="1"/>
    </xf>
    <xf numFmtId="164" fontId="33" fillId="26" borderId="24" xfId="28" applyNumberFormat="1" applyFont="1" applyFill="1" applyBorder="1" applyAlignment="1">
      <alignment horizontal="center" vertical="center"/>
    </xf>
    <xf numFmtId="0" fontId="34" fillId="44" borderId="26" xfId="0" applyFont="1" applyFill="1" applyBorder="1" applyAlignment="1">
      <alignment horizontal="center" vertical="center"/>
    </xf>
    <xf numFmtId="164" fontId="33" fillId="44" borderId="26" xfId="0" applyNumberFormat="1" applyFont="1" applyFill="1" applyBorder="1" applyAlignment="1">
      <alignment horizontal="center" vertical="center"/>
    </xf>
    <xf numFmtId="164" fontId="7" fillId="46" borderId="23" xfId="28" applyNumberFormat="1" applyFont="1" applyFill="1" applyBorder="1" applyAlignment="1">
      <alignment horizontal="center" vertical="center"/>
    </xf>
    <xf numFmtId="0" fontId="3" fillId="36" borderId="17" xfId="28" applyFont="1" applyFill="1" applyBorder="1" applyAlignment="1">
      <alignment horizontal="center" vertical="center" wrapText="1"/>
    </xf>
    <xf numFmtId="164" fontId="6" fillId="36" borderId="17" xfId="28" applyNumberFormat="1" applyFont="1" applyFill="1" applyBorder="1" applyAlignment="1">
      <alignment horizontal="center" vertical="center"/>
    </xf>
    <xf numFmtId="164" fontId="6" fillId="46" borderId="29" xfId="0" applyNumberFormat="1" applyFont="1" applyFill="1" applyBorder="1" applyAlignment="1">
      <alignment horizontal="center" vertical="center"/>
    </xf>
    <xf numFmtId="0" fontId="6" fillId="46" borderId="11" xfId="0" applyFont="1" applyFill="1" applyBorder="1" applyAlignment="1">
      <alignment horizontal="center" vertical="center"/>
    </xf>
    <xf numFmtId="164" fontId="6" fillId="46" borderId="17" xfId="28" applyNumberFormat="1" applyFont="1" applyFill="1" applyBorder="1" applyAlignment="1">
      <alignment horizontal="center" vertical="center" wrapText="1"/>
    </xf>
    <xf numFmtId="164" fontId="6" fillId="36" borderId="32" xfId="28" applyNumberFormat="1" applyFont="1" applyFill="1" applyBorder="1" applyAlignment="1">
      <alignment horizontal="center" vertical="center" wrapText="1"/>
    </xf>
    <xf numFmtId="164" fontId="6" fillId="36" borderId="17" xfId="28" applyNumberFormat="1" applyFont="1" applyFill="1" applyBorder="1" applyAlignment="1">
      <alignment horizontal="center" vertical="center" wrapText="1"/>
    </xf>
    <xf numFmtId="164" fontId="6" fillId="58" borderId="32" xfId="28" applyNumberFormat="1" applyFont="1" applyFill="1" applyBorder="1" applyAlignment="1">
      <alignment horizontal="center" vertical="center" wrapText="1"/>
    </xf>
    <xf numFmtId="0" fontId="47" fillId="0" borderId="0" xfId="0" applyFont="1" applyBorder="1" applyAlignment="1">
      <alignment vertical="top"/>
    </xf>
    <xf numFmtId="0" fontId="47" fillId="0" borderId="0" xfId="0" applyFont="1" applyBorder="1" applyAlignment="1">
      <alignment horizontal="center" vertical="top"/>
    </xf>
    <xf numFmtId="0" fontId="47" fillId="0" borderId="0" xfId="0" applyFont="1" applyBorder="1"/>
    <xf numFmtId="14" fontId="3" fillId="0" borderId="0" xfId="0" applyNumberFormat="1" applyFont="1" applyAlignment="1">
      <alignment horizontal="left" vertical="center"/>
    </xf>
    <xf numFmtId="0" fontId="3" fillId="36" borderId="18" xfId="28" applyFont="1" applyFill="1" applyBorder="1" applyAlignment="1">
      <alignment horizontal="center" vertical="center" textRotation="90"/>
    </xf>
    <xf numFmtId="0" fontId="3" fillId="36" borderId="17" xfId="28" applyFont="1" applyFill="1" applyBorder="1" applyAlignment="1">
      <alignment horizontal="center" vertical="center" textRotation="90"/>
    </xf>
    <xf numFmtId="0" fontId="3" fillId="36" borderId="10" xfId="28" applyFont="1" applyFill="1" applyBorder="1" applyAlignment="1">
      <alignment horizontal="center" vertical="center" textRotation="90"/>
    </xf>
    <xf numFmtId="0" fontId="3" fillId="36" borderId="10" xfId="28" applyFont="1" applyFill="1" applyBorder="1" applyAlignment="1">
      <alignment horizontal="center" vertical="center"/>
    </xf>
    <xf numFmtId="0" fontId="30" fillId="25" borderId="10" xfId="28" applyFont="1" applyFill="1" applyBorder="1" applyAlignment="1">
      <alignment vertical="center"/>
    </xf>
    <xf numFmtId="49" fontId="30" fillId="3" borderId="10" xfId="28" applyNumberFormat="1" applyFont="1" applyFill="1" applyBorder="1" applyAlignment="1">
      <alignment horizontal="left" vertical="top" wrapText="1"/>
    </xf>
    <xf numFmtId="14" fontId="6" fillId="0" borderId="0" xfId="28" applyNumberFormat="1" applyFont="1" applyAlignment="1">
      <alignment horizontal="right"/>
    </xf>
    <xf numFmtId="49" fontId="32" fillId="24" borderId="18" xfId="28" applyNumberFormat="1" applyFont="1" applyFill="1" applyBorder="1" applyAlignment="1">
      <alignment horizontal="center" vertical="center"/>
    </xf>
    <xf numFmtId="49" fontId="32" fillId="24" borderId="17" xfId="28" applyNumberFormat="1" applyFont="1" applyFill="1" applyBorder="1" applyAlignment="1">
      <alignment horizontal="center" vertical="center"/>
    </xf>
    <xf numFmtId="0" fontId="30" fillId="0" borderId="0" xfId="28" applyFont="1" applyBorder="1" applyAlignment="1">
      <alignment horizontal="center" vertical="top" wrapText="1"/>
    </xf>
    <xf numFmtId="0" fontId="6" fillId="36" borderId="10" xfId="28" applyFont="1" applyFill="1" applyBorder="1" applyAlignment="1">
      <alignment horizontal="center" vertical="center" wrapText="1"/>
    </xf>
    <xf numFmtId="0" fontId="6" fillId="0" borderId="10" xfId="28" applyFont="1" applyBorder="1" applyAlignment="1">
      <alignment horizontal="right" textRotation="90" wrapText="1"/>
    </xf>
    <xf numFmtId="0" fontId="6" fillId="0" borderId="18" xfId="28" applyFont="1" applyBorder="1" applyAlignment="1">
      <alignment horizontal="center" vertical="center" textRotation="90" wrapText="1"/>
    </xf>
    <xf numFmtId="0" fontId="6" fillId="0" borderId="32" xfId="28" applyFont="1" applyBorder="1" applyAlignment="1">
      <alignment horizontal="center" vertical="center" textRotation="90" wrapText="1"/>
    </xf>
    <xf numFmtId="0" fontId="6" fillId="0" borderId="17" xfId="28" applyFont="1" applyBorder="1" applyAlignment="1">
      <alignment horizontal="center" vertical="center" textRotation="90" wrapText="1"/>
    </xf>
    <xf numFmtId="0" fontId="6" fillId="0" borderId="10" xfId="28" applyFont="1" applyBorder="1" applyAlignment="1">
      <alignment horizontal="center" vertical="center" wrapText="1"/>
    </xf>
    <xf numFmtId="0" fontId="6" fillId="0" borderId="10" xfId="28" applyFont="1" applyBorder="1" applyAlignment="1">
      <alignment horizontal="center" vertical="center" textRotation="90" wrapText="1"/>
    </xf>
    <xf numFmtId="0" fontId="3" fillId="0" borderId="10" xfId="28" applyFont="1" applyBorder="1" applyAlignment="1">
      <alignment horizontal="center" vertical="center" textRotation="90" wrapText="1"/>
    </xf>
    <xf numFmtId="0" fontId="3" fillId="0" borderId="10" xfId="28" applyFont="1" applyBorder="1" applyAlignment="1">
      <alignment horizontal="center" vertical="center" wrapText="1"/>
    </xf>
    <xf numFmtId="0" fontId="3" fillId="0" borderId="34" xfId="0" applyFont="1" applyBorder="1" applyAlignment="1">
      <alignment horizontal="right"/>
    </xf>
    <xf numFmtId="0" fontId="35" fillId="0" borderId="34" xfId="0" applyFont="1" applyBorder="1" applyAlignment="1">
      <alignment horizontal="right"/>
    </xf>
    <xf numFmtId="0" fontId="3" fillId="36" borderId="10" xfId="28" applyFont="1" applyFill="1" applyBorder="1" applyAlignment="1">
      <alignment horizontal="center" vertical="center" textRotation="90" wrapText="1"/>
    </xf>
    <xf numFmtId="0" fontId="3" fillId="36" borderId="10" xfId="28" applyFont="1" applyFill="1" applyBorder="1" applyAlignment="1">
      <alignment horizontal="center" vertical="center" wrapText="1"/>
    </xf>
    <xf numFmtId="49" fontId="30" fillId="4" borderId="10" xfId="28" applyNumberFormat="1" applyFont="1" applyFill="1" applyBorder="1" applyAlignment="1">
      <alignment vertical="center"/>
    </xf>
    <xf numFmtId="0" fontId="30" fillId="32" borderId="10" xfId="28" applyFont="1" applyFill="1" applyBorder="1" applyAlignment="1">
      <alignment horizontal="left" vertical="center" wrapText="1"/>
    </xf>
    <xf numFmtId="49" fontId="30" fillId="38" borderId="10" xfId="28" applyNumberFormat="1" applyFont="1" applyFill="1" applyBorder="1" applyAlignment="1">
      <alignment horizontal="center" vertical="center"/>
    </xf>
    <xf numFmtId="164" fontId="6" fillId="0" borderId="18" xfId="28" applyNumberFormat="1" applyFont="1" applyFill="1" applyBorder="1" applyAlignment="1">
      <alignment horizontal="center" vertical="center"/>
    </xf>
    <xf numFmtId="164" fontId="6" fillId="0" borderId="32" xfId="28" applyNumberFormat="1" applyFont="1" applyFill="1" applyBorder="1" applyAlignment="1">
      <alignment horizontal="center" vertical="center"/>
    </xf>
    <xf numFmtId="0" fontId="7" fillId="33" borderId="18" xfId="28" applyFont="1" applyFill="1" applyBorder="1" applyAlignment="1">
      <alignment horizontal="center" vertical="center" wrapText="1"/>
    </xf>
    <xf numFmtId="0" fontId="7" fillId="33" borderId="32" xfId="28" applyFont="1" applyFill="1" applyBorder="1" applyAlignment="1">
      <alignment horizontal="center" vertical="center" wrapText="1"/>
    </xf>
    <xf numFmtId="0" fontId="7" fillId="33" borderId="17" xfId="28" applyFont="1" applyFill="1" applyBorder="1" applyAlignment="1">
      <alignment horizontal="center" vertical="center" wrapText="1"/>
    </xf>
    <xf numFmtId="164" fontId="7" fillId="36" borderId="41" xfId="28" applyNumberFormat="1" applyFont="1" applyFill="1" applyBorder="1" applyAlignment="1">
      <alignment horizontal="center" vertical="center"/>
    </xf>
    <xf numFmtId="164" fontId="7" fillId="36" borderId="48" xfId="28" applyNumberFormat="1" applyFont="1" applyFill="1" applyBorder="1" applyAlignment="1">
      <alignment horizontal="center" vertical="center"/>
    </xf>
    <xf numFmtId="164" fontId="7" fillId="36" borderId="42" xfId="28" applyNumberFormat="1" applyFont="1" applyFill="1" applyBorder="1" applyAlignment="1">
      <alignment horizontal="center" vertical="center"/>
    </xf>
    <xf numFmtId="49" fontId="6" fillId="0" borderId="44" xfId="28" applyNumberFormat="1" applyFont="1" applyFill="1" applyBorder="1" applyAlignment="1">
      <alignment horizontal="center" vertical="center" wrapText="1"/>
    </xf>
    <xf numFmtId="49" fontId="6" fillId="0" borderId="49" xfId="28" applyNumberFormat="1" applyFont="1" applyFill="1" applyBorder="1" applyAlignment="1">
      <alignment horizontal="center" vertical="center" wrapText="1"/>
    </xf>
    <xf numFmtId="49" fontId="6" fillId="0" borderId="43" xfId="28" applyNumberFormat="1" applyFont="1" applyFill="1" applyBorder="1" applyAlignment="1">
      <alignment horizontal="center" vertical="center" wrapText="1"/>
    </xf>
    <xf numFmtId="164" fontId="7" fillId="36" borderId="18" xfId="28" applyNumberFormat="1" applyFont="1" applyFill="1" applyBorder="1" applyAlignment="1">
      <alignment horizontal="center" vertical="center"/>
    </xf>
    <xf numFmtId="164" fontId="7" fillId="36" borderId="32" xfId="28" applyNumberFormat="1" applyFont="1" applyFill="1" applyBorder="1" applyAlignment="1">
      <alignment horizontal="center" vertical="center"/>
    </xf>
    <xf numFmtId="164" fontId="7" fillId="36" borderId="17" xfId="28" applyNumberFormat="1" applyFont="1" applyFill="1" applyBorder="1" applyAlignment="1">
      <alignment horizontal="center" vertical="center"/>
    </xf>
    <xf numFmtId="164" fontId="6" fillId="46" borderId="18" xfId="28" applyNumberFormat="1" applyFont="1" applyFill="1" applyBorder="1" applyAlignment="1">
      <alignment horizontal="center" vertical="center" wrapText="1"/>
    </xf>
    <xf numFmtId="164" fontId="6" fillId="46" borderId="32" xfId="28" applyNumberFormat="1" applyFont="1" applyFill="1" applyBorder="1" applyAlignment="1">
      <alignment horizontal="center" vertical="center" wrapText="1"/>
    </xf>
    <xf numFmtId="164" fontId="6" fillId="46" borderId="17" xfId="28" applyNumberFormat="1" applyFont="1" applyFill="1" applyBorder="1" applyAlignment="1">
      <alignment horizontal="center" vertical="center" wrapText="1"/>
    </xf>
    <xf numFmtId="164" fontId="6" fillId="0" borderId="17" xfId="28" applyNumberFormat="1" applyFont="1" applyFill="1" applyBorder="1" applyAlignment="1">
      <alignment horizontal="center" vertical="center"/>
    </xf>
    <xf numFmtId="49" fontId="30" fillId="0" borderId="10" xfId="28" applyNumberFormat="1" applyFont="1" applyFill="1" applyBorder="1" applyAlignment="1">
      <alignment horizontal="center" vertical="center"/>
    </xf>
    <xf numFmtId="49" fontId="6" fillId="0" borderId="18" xfId="28" applyNumberFormat="1" applyFont="1" applyFill="1" applyBorder="1" applyAlignment="1">
      <alignment horizontal="center" vertical="center" wrapText="1"/>
    </xf>
    <xf numFmtId="49" fontId="6" fillId="0" borderId="32" xfId="28" applyNumberFormat="1" applyFont="1" applyFill="1" applyBorder="1" applyAlignment="1">
      <alignment horizontal="center" vertical="center" wrapText="1"/>
    </xf>
    <xf numFmtId="49" fontId="6" fillId="0" borderId="17" xfId="28" applyNumberFormat="1" applyFont="1" applyFill="1" applyBorder="1" applyAlignment="1">
      <alignment horizontal="center" vertical="center" wrapText="1"/>
    </xf>
    <xf numFmtId="164" fontId="7" fillId="36" borderId="33" xfId="28" applyNumberFormat="1" applyFont="1" applyFill="1" applyBorder="1" applyAlignment="1">
      <alignment horizontal="center" vertical="center"/>
    </xf>
    <xf numFmtId="164" fontId="7" fillId="58" borderId="26" xfId="28" applyNumberFormat="1" applyFont="1" applyFill="1" applyBorder="1" applyAlignment="1">
      <alignment horizontal="center" vertical="center"/>
    </xf>
    <xf numFmtId="164" fontId="7" fillId="58" borderId="46" xfId="28" applyNumberFormat="1" applyFont="1" applyFill="1" applyBorder="1" applyAlignment="1">
      <alignment horizontal="center" vertical="center"/>
    </xf>
    <xf numFmtId="164" fontId="7" fillId="58" borderId="23" xfId="28" applyNumberFormat="1" applyFont="1" applyFill="1" applyBorder="1" applyAlignment="1">
      <alignment horizontal="center" vertical="center"/>
    </xf>
    <xf numFmtId="49" fontId="34" fillId="36" borderId="18" xfId="28" applyNumberFormat="1" applyFont="1" applyFill="1" applyBorder="1" applyAlignment="1">
      <alignment horizontal="center" vertical="center"/>
    </xf>
    <xf numFmtId="49" fontId="34" fillId="36" borderId="32" xfId="28" applyNumberFormat="1" applyFont="1" applyFill="1" applyBorder="1" applyAlignment="1">
      <alignment horizontal="center" vertical="center"/>
    </xf>
    <xf numFmtId="164" fontId="7" fillId="36" borderId="26" xfId="28" applyNumberFormat="1" applyFont="1" applyFill="1" applyBorder="1" applyAlignment="1">
      <alignment horizontal="center" vertical="center"/>
    </xf>
    <xf numFmtId="164" fontId="7" fillId="36" borderId="46" xfId="28" applyNumberFormat="1" applyFont="1" applyFill="1" applyBorder="1" applyAlignment="1">
      <alignment horizontal="center" vertical="center"/>
    </xf>
    <xf numFmtId="164" fontId="7" fillId="36" borderId="23" xfId="28" applyNumberFormat="1" applyFont="1" applyFill="1" applyBorder="1" applyAlignment="1">
      <alignment horizontal="center" vertical="center"/>
    </xf>
    <xf numFmtId="0" fontId="31" fillId="36" borderId="10" xfId="28" applyFont="1" applyFill="1" applyBorder="1" applyAlignment="1">
      <alignment horizontal="center" vertical="center"/>
    </xf>
    <xf numFmtId="164" fontId="7" fillId="36" borderId="10" xfId="28" applyNumberFormat="1" applyFont="1" applyFill="1" applyBorder="1" applyAlignment="1">
      <alignment horizontal="center" vertical="center"/>
    </xf>
    <xf numFmtId="49" fontId="30" fillId="4" borderId="10" xfId="28" applyNumberFormat="1" applyFont="1" applyFill="1" applyBorder="1" applyAlignment="1">
      <alignment horizontal="center" vertical="center"/>
    </xf>
    <xf numFmtId="0" fontId="6" fillId="0" borderId="10" xfId="28" applyFont="1" applyBorder="1" applyAlignment="1">
      <alignment horizontal="left" vertical="center" wrapText="1"/>
    </xf>
    <xf numFmtId="164" fontId="7" fillId="46" borderId="10" xfId="28" applyNumberFormat="1" applyFont="1" applyFill="1" applyBorder="1" applyAlignment="1">
      <alignment horizontal="center" vertical="center"/>
    </xf>
    <xf numFmtId="164" fontId="6" fillId="0" borderId="10" xfId="28" applyNumberFormat="1" applyFont="1" applyFill="1" applyBorder="1" applyAlignment="1">
      <alignment horizontal="center" vertical="center"/>
    </xf>
    <xf numFmtId="49" fontId="6" fillId="0" borderId="10" xfId="28" applyNumberFormat="1" applyFont="1" applyFill="1" applyBorder="1" applyAlignment="1">
      <alignment horizontal="center" vertical="center" wrapText="1"/>
    </xf>
    <xf numFmtId="49" fontId="30" fillId="4" borderId="12" xfId="28" applyNumberFormat="1" applyFont="1" applyFill="1" applyBorder="1" applyAlignment="1">
      <alignment horizontal="center" vertical="top"/>
    </xf>
    <xf numFmtId="49" fontId="30" fillId="4" borderId="13" xfId="28" applyNumberFormat="1" applyFont="1" applyFill="1" applyBorder="1" applyAlignment="1">
      <alignment horizontal="center" vertical="top"/>
    </xf>
    <xf numFmtId="49" fontId="30" fillId="4" borderId="14" xfId="28" applyNumberFormat="1" applyFont="1" applyFill="1" applyBorder="1" applyAlignment="1">
      <alignment horizontal="center" vertical="top"/>
    </xf>
    <xf numFmtId="0" fontId="32" fillId="24" borderId="18" xfId="28" applyFont="1" applyFill="1" applyBorder="1" applyAlignment="1">
      <alignment horizontal="left" vertical="center" wrapText="1"/>
    </xf>
    <xf numFmtId="0" fontId="32" fillId="24" borderId="16" xfId="28" applyFont="1" applyFill="1" applyBorder="1" applyAlignment="1">
      <alignment horizontal="left" vertical="center" wrapText="1"/>
    </xf>
    <xf numFmtId="0" fontId="6" fillId="4" borderId="10" xfId="28" applyFont="1" applyFill="1" applyBorder="1"/>
    <xf numFmtId="0" fontId="30" fillId="4" borderId="10" xfId="28" applyFont="1" applyFill="1" applyBorder="1" applyAlignment="1">
      <alignment horizontal="right" vertical="top"/>
    </xf>
    <xf numFmtId="49" fontId="30" fillId="38" borderId="18" xfId="28" applyNumberFormat="1" applyFont="1" applyFill="1" applyBorder="1" applyAlignment="1">
      <alignment horizontal="center" vertical="center"/>
    </xf>
    <xf numFmtId="49" fontId="30" fillId="38" borderId="32" xfId="28" applyNumberFormat="1" applyFont="1" applyFill="1" applyBorder="1" applyAlignment="1">
      <alignment horizontal="center" vertical="center"/>
    </xf>
    <xf numFmtId="49" fontId="30" fillId="38" borderId="17" xfId="28" applyNumberFormat="1" applyFont="1" applyFill="1" applyBorder="1" applyAlignment="1">
      <alignment horizontal="center" vertical="center"/>
    </xf>
    <xf numFmtId="49" fontId="30" fillId="4" borderId="18" xfId="28" applyNumberFormat="1" applyFont="1" applyFill="1" applyBorder="1" applyAlignment="1">
      <alignment horizontal="center" vertical="center"/>
    </xf>
    <xf numFmtId="49" fontId="30" fillId="4" borderId="32" xfId="28" applyNumberFormat="1" applyFont="1" applyFill="1" applyBorder="1" applyAlignment="1">
      <alignment horizontal="center" vertical="center"/>
    </xf>
    <xf numFmtId="49" fontId="30" fillId="4" borderId="17" xfId="28" applyNumberFormat="1" applyFont="1" applyFill="1" applyBorder="1" applyAlignment="1">
      <alignment horizontal="center" vertical="center"/>
    </xf>
    <xf numFmtId="49" fontId="30" fillId="36" borderId="18" xfId="28" applyNumberFormat="1" applyFont="1" applyFill="1" applyBorder="1" applyAlignment="1">
      <alignment horizontal="center" vertical="center"/>
    </xf>
    <xf numFmtId="49" fontId="30" fillId="36" borderId="32" xfId="28" applyNumberFormat="1" applyFont="1" applyFill="1" applyBorder="1" applyAlignment="1">
      <alignment horizontal="center" vertical="center"/>
    </xf>
    <xf numFmtId="49" fontId="30" fillId="36" borderId="17" xfId="28" applyNumberFormat="1" applyFont="1" applyFill="1" applyBorder="1" applyAlignment="1">
      <alignment horizontal="center" vertical="center"/>
    </xf>
    <xf numFmtId="49" fontId="7" fillId="0" borderId="35" xfId="28" applyNumberFormat="1" applyFont="1" applyFill="1" applyBorder="1" applyAlignment="1">
      <alignment horizontal="center" vertical="center" wrapText="1"/>
    </xf>
    <xf numFmtId="49" fontId="7" fillId="0" borderId="56" xfId="28" applyNumberFormat="1" applyFont="1" applyFill="1" applyBorder="1" applyAlignment="1">
      <alignment horizontal="center" vertical="center" wrapText="1"/>
    </xf>
    <xf numFmtId="49" fontId="7" fillId="0" borderId="36" xfId="28" applyNumberFormat="1" applyFont="1" applyFill="1" applyBorder="1" applyAlignment="1">
      <alignment horizontal="center" vertical="center" wrapText="1"/>
    </xf>
    <xf numFmtId="0" fontId="6" fillId="0" borderId="40" xfId="28" applyFont="1" applyBorder="1" applyAlignment="1">
      <alignment horizontal="left" vertical="center" wrapText="1"/>
    </xf>
    <xf numFmtId="0" fontId="6" fillId="0" borderId="17" xfId="28" applyFont="1" applyBorder="1" applyAlignment="1">
      <alignment horizontal="left" vertical="center" wrapText="1"/>
    </xf>
    <xf numFmtId="164" fontId="6" fillId="36" borderId="18" xfId="28" applyNumberFormat="1" applyFont="1" applyFill="1" applyBorder="1" applyAlignment="1">
      <alignment horizontal="center" vertical="center" wrapText="1"/>
    </xf>
    <xf numFmtId="164" fontId="29" fillId="36" borderId="32" xfId="28" applyNumberFormat="1" applyFont="1" applyFill="1" applyBorder="1" applyAlignment="1">
      <alignment horizontal="center" vertical="center" wrapText="1"/>
    </xf>
    <xf numFmtId="164" fontId="6" fillId="58" borderId="18" xfId="28" applyNumberFormat="1" applyFont="1" applyFill="1" applyBorder="1" applyAlignment="1">
      <alignment horizontal="center" vertical="center" wrapText="1"/>
    </xf>
    <xf numFmtId="164" fontId="29" fillId="58" borderId="32" xfId="28" applyNumberFormat="1" applyFont="1" applyFill="1" applyBorder="1" applyAlignment="1">
      <alignment horizontal="center" vertical="center" wrapText="1"/>
    </xf>
    <xf numFmtId="49" fontId="34" fillId="36" borderId="26" xfId="28" applyNumberFormat="1" applyFont="1" applyFill="1" applyBorder="1" applyAlignment="1">
      <alignment horizontal="center" vertical="center" wrapText="1"/>
    </xf>
    <xf numFmtId="49" fontId="34" fillId="36" borderId="46" xfId="28" applyNumberFormat="1" applyFont="1" applyFill="1" applyBorder="1" applyAlignment="1">
      <alignment horizontal="center" vertical="center" wrapText="1"/>
    </xf>
    <xf numFmtId="49" fontId="34" fillId="36" borderId="23" xfId="28" applyNumberFormat="1" applyFont="1" applyFill="1" applyBorder="1" applyAlignment="1">
      <alignment horizontal="center" vertical="center" wrapText="1"/>
    </xf>
    <xf numFmtId="49" fontId="30" fillId="0" borderId="18" xfId="28" applyNumberFormat="1" applyFont="1" applyFill="1" applyBorder="1" applyAlignment="1">
      <alignment horizontal="center" vertical="center"/>
    </xf>
    <xf numFmtId="49" fontId="30" fillId="0" borderId="32" xfId="28" applyNumberFormat="1" applyFont="1" applyFill="1" applyBorder="1" applyAlignment="1">
      <alignment horizontal="center" vertical="center"/>
    </xf>
    <xf numFmtId="49" fontId="30" fillId="0" borderId="17" xfId="28" applyNumberFormat="1" applyFont="1" applyFill="1" applyBorder="1" applyAlignment="1">
      <alignment horizontal="center" vertical="center"/>
    </xf>
    <xf numFmtId="49" fontId="30" fillId="25" borderId="14" xfId="28" applyNumberFormat="1" applyFont="1" applyFill="1" applyBorder="1" applyAlignment="1">
      <alignment horizontal="center" vertical="center"/>
    </xf>
    <xf numFmtId="49" fontId="30" fillId="25" borderId="24" xfId="28" applyNumberFormat="1" applyFont="1" applyFill="1" applyBorder="1" applyAlignment="1">
      <alignment horizontal="center" vertical="center"/>
    </xf>
    <xf numFmtId="49" fontId="30" fillId="25" borderId="16" xfId="28" applyNumberFormat="1" applyFont="1" applyFill="1" applyBorder="1" applyAlignment="1">
      <alignment horizontal="center" vertical="center"/>
    </xf>
    <xf numFmtId="49" fontId="7" fillId="0" borderId="12" xfId="28" applyNumberFormat="1" applyFont="1" applyFill="1" applyBorder="1" applyAlignment="1">
      <alignment horizontal="center" vertical="center" wrapText="1"/>
    </xf>
    <xf numFmtId="49" fontId="7" fillId="0" borderId="33" xfId="28" applyNumberFormat="1" applyFont="1" applyFill="1" applyBorder="1" applyAlignment="1">
      <alignment horizontal="center" vertical="center" wrapText="1"/>
    </xf>
    <xf numFmtId="49" fontId="7" fillId="0" borderId="19" xfId="28" applyNumberFormat="1" applyFont="1" applyFill="1" applyBorder="1" applyAlignment="1">
      <alignment horizontal="center" vertical="center" wrapText="1"/>
    </xf>
    <xf numFmtId="0" fontId="7" fillId="26" borderId="22" xfId="28" applyFont="1" applyFill="1" applyBorder="1" applyAlignment="1">
      <alignment horizontal="center" vertical="center" wrapText="1"/>
    </xf>
    <xf numFmtId="0" fontId="7" fillId="26" borderId="38" xfId="28" applyFont="1" applyFill="1" applyBorder="1" applyAlignment="1">
      <alignment horizontal="center" vertical="center" wrapText="1"/>
    </xf>
    <xf numFmtId="0" fontId="7" fillId="26" borderId="20" xfId="28" applyFont="1" applyFill="1" applyBorder="1" applyAlignment="1">
      <alignment horizontal="center" vertical="center" wrapText="1"/>
    </xf>
    <xf numFmtId="49" fontId="30" fillId="25" borderId="10" xfId="28" applyNumberFormat="1" applyFont="1" applyFill="1" applyBorder="1" applyAlignment="1">
      <alignment horizontal="right" vertical="top"/>
    </xf>
    <xf numFmtId="49" fontId="32" fillId="0" borderId="18" xfId="28" applyNumberFormat="1" applyFont="1" applyFill="1" applyBorder="1" applyAlignment="1">
      <alignment horizontal="left" vertical="center" wrapText="1"/>
    </xf>
    <xf numFmtId="49" fontId="32" fillId="0" borderId="17" xfId="28" applyNumberFormat="1" applyFont="1" applyFill="1" applyBorder="1" applyAlignment="1">
      <alignment horizontal="left" vertical="center" wrapText="1"/>
    </xf>
    <xf numFmtId="49" fontId="33" fillId="36" borderId="18" xfId="28" applyNumberFormat="1" applyFont="1" applyFill="1" applyBorder="1" applyAlignment="1">
      <alignment horizontal="center" vertical="center"/>
    </xf>
    <xf numFmtId="49" fontId="33" fillId="36" borderId="32" xfId="28" applyNumberFormat="1" applyFont="1" applyFill="1" applyBorder="1" applyAlignment="1">
      <alignment horizontal="center" vertical="center"/>
    </xf>
    <xf numFmtId="49" fontId="33" fillId="36" borderId="17" xfId="28" applyNumberFormat="1" applyFont="1" applyFill="1" applyBorder="1" applyAlignment="1">
      <alignment horizontal="center" vertical="center"/>
    </xf>
    <xf numFmtId="49" fontId="33" fillId="8" borderId="11" xfId="0" applyNumberFormat="1" applyFont="1" applyFill="1" applyBorder="1" applyAlignment="1">
      <alignment horizontal="center" vertical="center"/>
    </xf>
    <xf numFmtId="49" fontId="33" fillId="4" borderId="11" xfId="0" applyNumberFormat="1" applyFont="1" applyFill="1" applyBorder="1" applyAlignment="1">
      <alignment horizontal="center" vertical="center"/>
    </xf>
    <xf numFmtId="49" fontId="33" fillId="29" borderId="11" xfId="0" applyNumberFormat="1" applyFont="1" applyFill="1" applyBorder="1" applyAlignment="1">
      <alignment horizontal="center" vertical="center"/>
    </xf>
    <xf numFmtId="0" fontId="6" fillId="0" borderId="18" xfId="28" applyFont="1" applyFill="1" applyBorder="1" applyAlignment="1">
      <alignment horizontal="left" vertical="center" wrapText="1"/>
    </xf>
    <xf numFmtId="0" fontId="6" fillId="0" borderId="32" xfId="28" applyFont="1" applyFill="1" applyBorder="1" applyAlignment="1">
      <alignment horizontal="left" vertical="center" wrapText="1"/>
    </xf>
    <xf numFmtId="0" fontId="6" fillId="0" borderId="17" xfId="28" applyFont="1" applyFill="1" applyBorder="1" applyAlignment="1">
      <alignment horizontal="left" vertical="center" wrapText="1"/>
    </xf>
    <xf numFmtId="0" fontId="33" fillId="4" borderId="58" xfId="28" applyFont="1" applyFill="1" applyBorder="1" applyAlignment="1">
      <alignment horizontal="center" vertical="top" wrapText="1"/>
    </xf>
    <xf numFmtId="0" fontId="33" fillId="4" borderId="59" xfId="28" applyFont="1" applyFill="1" applyBorder="1" applyAlignment="1">
      <alignment horizontal="center" vertical="top" wrapText="1"/>
    </xf>
    <xf numFmtId="0" fontId="33" fillId="4" borderId="60" xfId="28" applyFont="1" applyFill="1" applyBorder="1" applyAlignment="1">
      <alignment horizontal="center" vertical="top" wrapText="1"/>
    </xf>
    <xf numFmtId="0" fontId="3" fillId="26" borderId="10" xfId="28" applyFont="1" applyFill="1" applyBorder="1" applyAlignment="1">
      <alignment horizontal="center" wrapText="1"/>
    </xf>
    <xf numFmtId="0" fontId="3" fillId="26" borderId="18" xfId="28" applyFont="1" applyFill="1" applyBorder="1" applyAlignment="1">
      <alignment horizontal="center" wrapText="1"/>
    </xf>
    <xf numFmtId="0" fontId="3" fillId="36" borderId="26" xfId="28" applyFont="1" applyFill="1" applyBorder="1" applyAlignment="1">
      <alignment horizontal="center" vertical="center"/>
    </xf>
    <xf numFmtId="0" fontId="3" fillId="36" borderId="46" xfId="28" applyFont="1" applyFill="1" applyBorder="1" applyAlignment="1">
      <alignment horizontal="center" vertical="center"/>
    </xf>
    <xf numFmtId="0" fontId="3" fillId="36" borderId="23" xfId="28" applyFont="1" applyFill="1" applyBorder="1" applyAlignment="1">
      <alignment horizontal="center" vertical="center"/>
    </xf>
    <xf numFmtId="0" fontId="7" fillId="37" borderId="26" xfId="28" applyFont="1" applyFill="1" applyBorder="1" applyAlignment="1">
      <alignment horizontal="center" vertical="center" wrapText="1"/>
    </xf>
    <xf numFmtId="0" fontId="7" fillId="37" borderId="23" xfId="28" applyFont="1" applyFill="1" applyBorder="1" applyAlignment="1">
      <alignment horizontal="center" vertical="center" wrapText="1"/>
    </xf>
    <xf numFmtId="0" fontId="33" fillId="25" borderId="22" xfId="28" applyFont="1" applyFill="1" applyBorder="1" applyAlignment="1">
      <alignment horizontal="left" vertical="top" wrapText="1"/>
    </xf>
    <xf numFmtId="0" fontId="33" fillId="25" borderId="38" xfId="28" applyFont="1" applyFill="1" applyBorder="1" applyAlignment="1">
      <alignment horizontal="left" vertical="top" wrapText="1"/>
    </xf>
    <xf numFmtId="0" fontId="33" fillId="25" borderId="20" xfId="28" applyFont="1" applyFill="1" applyBorder="1" applyAlignment="1">
      <alignment horizontal="left" vertical="top" wrapText="1"/>
    </xf>
    <xf numFmtId="0" fontId="3" fillId="0" borderId="18" xfId="28" applyFont="1" applyFill="1" applyBorder="1" applyAlignment="1">
      <alignment horizontal="center" vertical="center"/>
    </xf>
    <xf numFmtId="0" fontId="3" fillId="0" borderId="17" xfId="28" applyFont="1" applyFill="1" applyBorder="1" applyAlignment="1">
      <alignment horizontal="center" vertical="center"/>
    </xf>
    <xf numFmtId="0" fontId="3" fillId="0" borderId="10" xfId="28" applyFont="1" applyFill="1" applyBorder="1" applyAlignment="1">
      <alignment horizontal="center" vertical="center"/>
    </xf>
    <xf numFmtId="0" fontId="3" fillId="0" borderId="10" xfId="28" applyFont="1" applyFill="1" applyBorder="1" applyAlignment="1">
      <alignment horizontal="center" vertical="center" wrapText="1"/>
    </xf>
    <xf numFmtId="0" fontId="6" fillId="47" borderId="26" xfId="28" applyFont="1" applyFill="1" applyBorder="1" applyAlignment="1">
      <alignment horizontal="center" vertical="center" wrapText="1"/>
    </xf>
    <xf numFmtId="0" fontId="6" fillId="47" borderId="23" xfId="28" applyFont="1" applyFill="1" applyBorder="1" applyAlignment="1">
      <alignment horizontal="center" vertical="center" wrapText="1"/>
    </xf>
    <xf numFmtId="0" fontId="6" fillId="25" borderId="10" xfId="28" applyFont="1" applyFill="1" applyBorder="1"/>
    <xf numFmtId="0" fontId="30" fillId="4" borderId="12" xfId="28" applyFont="1" applyFill="1" applyBorder="1" applyAlignment="1">
      <alignment horizontal="right" vertical="top" wrapText="1"/>
    </xf>
    <xf numFmtId="0" fontId="30" fillId="4" borderId="13" xfId="28" applyFont="1" applyFill="1" applyBorder="1" applyAlignment="1">
      <alignment horizontal="right" vertical="top" wrapText="1"/>
    </xf>
    <xf numFmtId="0" fontId="30" fillId="4" borderId="38" xfId="28" applyFont="1" applyFill="1" applyBorder="1" applyAlignment="1">
      <alignment horizontal="right" vertical="top" wrapText="1"/>
    </xf>
    <xf numFmtId="0" fontId="30" fillId="4" borderId="20" xfId="28" applyFont="1" applyFill="1" applyBorder="1" applyAlignment="1">
      <alignment horizontal="right" vertical="top" wrapText="1"/>
    </xf>
    <xf numFmtId="49" fontId="30" fillId="25" borderId="17" xfId="28" applyNumberFormat="1" applyFont="1" applyFill="1" applyBorder="1" applyAlignment="1">
      <alignment horizontal="right" vertical="top"/>
    </xf>
    <xf numFmtId="0" fontId="33" fillId="34" borderId="36" xfId="28" applyFont="1" applyFill="1" applyBorder="1" applyAlignment="1">
      <alignment horizontal="center" vertical="top" wrapText="1"/>
    </xf>
    <xf numFmtId="0" fontId="33" fillId="34" borderId="34" xfId="28" applyFont="1" applyFill="1" applyBorder="1" applyAlignment="1">
      <alignment horizontal="center" vertical="top" wrapText="1"/>
    </xf>
    <xf numFmtId="0" fontId="33" fillId="34" borderId="37" xfId="28" applyFont="1" applyFill="1" applyBorder="1" applyAlignment="1">
      <alignment horizontal="center" vertical="top" wrapText="1"/>
    </xf>
    <xf numFmtId="0" fontId="35" fillId="0" borderId="11" xfId="0" applyFont="1" applyBorder="1" applyAlignment="1">
      <alignment horizontal="center" vertical="center"/>
    </xf>
    <xf numFmtId="49" fontId="30" fillId="0" borderId="32" xfId="28" applyNumberFormat="1" applyFont="1" applyFill="1" applyBorder="1" applyAlignment="1">
      <alignment horizontal="center" vertical="center" wrapText="1"/>
    </xf>
    <xf numFmtId="49" fontId="30" fillId="0" borderId="17" xfId="28" applyNumberFormat="1" applyFont="1" applyFill="1" applyBorder="1" applyAlignment="1">
      <alignment horizontal="center" vertical="center" wrapText="1"/>
    </xf>
    <xf numFmtId="49" fontId="33" fillId="29" borderId="23" xfId="0" applyNumberFormat="1" applyFont="1" applyFill="1" applyBorder="1" applyAlignment="1">
      <alignment horizontal="center" vertical="center"/>
    </xf>
    <xf numFmtId="49" fontId="7" fillId="0" borderId="32" xfId="28" applyNumberFormat="1" applyFont="1" applyFill="1" applyBorder="1" applyAlignment="1">
      <alignment horizontal="center" vertical="center" wrapText="1"/>
    </xf>
    <xf numFmtId="49" fontId="7" fillId="0" borderId="17" xfId="28" applyNumberFormat="1" applyFont="1" applyFill="1" applyBorder="1" applyAlignment="1">
      <alignment horizontal="center" vertical="center" wrapText="1"/>
    </xf>
    <xf numFmtId="49" fontId="7" fillId="33" borderId="48" xfId="0" applyNumberFormat="1" applyFont="1" applyFill="1" applyBorder="1" applyAlignment="1">
      <alignment horizontal="left" vertical="center" wrapText="1"/>
    </xf>
    <xf numFmtId="49" fontId="33" fillId="37" borderId="26" xfId="0" applyNumberFormat="1" applyFont="1" applyFill="1" applyBorder="1" applyAlignment="1">
      <alignment horizontal="center" vertical="center"/>
    </xf>
    <xf numFmtId="49" fontId="33" fillId="37" borderId="23" xfId="0" applyNumberFormat="1" applyFont="1" applyFill="1" applyBorder="1" applyAlignment="1">
      <alignment horizontal="center" vertical="center"/>
    </xf>
    <xf numFmtId="49" fontId="7" fillId="33" borderId="26" xfId="0" applyNumberFormat="1" applyFont="1" applyFill="1" applyBorder="1" applyAlignment="1">
      <alignment horizontal="left" vertical="center" wrapText="1"/>
    </xf>
    <xf numFmtId="49" fontId="7" fillId="33" borderId="23" xfId="0" applyNumberFormat="1" applyFont="1" applyFill="1" applyBorder="1" applyAlignment="1">
      <alignment horizontal="left" vertical="center" wrapText="1"/>
    </xf>
    <xf numFmtId="49" fontId="7" fillId="0" borderId="18" xfId="28" applyNumberFormat="1" applyFont="1" applyFill="1" applyBorder="1" applyAlignment="1">
      <alignment horizontal="center" vertical="center" textRotation="90" wrapText="1"/>
    </xf>
    <xf numFmtId="49" fontId="7" fillId="0" borderId="17" xfId="28" applyNumberFormat="1" applyFont="1" applyFill="1" applyBorder="1" applyAlignment="1">
      <alignment horizontal="center" vertical="center" textRotation="90" wrapText="1"/>
    </xf>
    <xf numFmtId="49" fontId="7" fillId="33" borderId="51" xfId="0" applyNumberFormat="1" applyFont="1" applyFill="1" applyBorder="1" applyAlignment="1">
      <alignment horizontal="left" vertical="center" wrapText="1"/>
    </xf>
    <xf numFmtId="49" fontId="33" fillId="53" borderId="26" xfId="0" applyNumberFormat="1" applyFont="1" applyFill="1" applyBorder="1" applyAlignment="1">
      <alignment horizontal="center" vertical="center"/>
    </xf>
    <xf numFmtId="49" fontId="33" fillId="53" borderId="23" xfId="0" applyNumberFormat="1" applyFont="1" applyFill="1" applyBorder="1" applyAlignment="1">
      <alignment horizontal="center" vertical="center"/>
    </xf>
    <xf numFmtId="49" fontId="33" fillId="4" borderId="23" xfId="0" applyNumberFormat="1" applyFont="1" applyFill="1" applyBorder="1" applyAlignment="1">
      <alignment horizontal="center" vertical="center"/>
    </xf>
    <xf numFmtId="0" fontId="26" fillId="41" borderId="29" xfId="0" applyFont="1" applyFill="1" applyBorder="1" applyAlignment="1">
      <alignment horizontal="center" vertical="center" wrapText="1"/>
    </xf>
    <xf numFmtId="0" fontId="26" fillId="41" borderId="28" xfId="0" applyFont="1" applyFill="1" applyBorder="1" applyAlignment="1">
      <alignment horizontal="center" vertical="center" wrapText="1"/>
    </xf>
    <xf numFmtId="0" fontId="27" fillId="0" borderId="29" xfId="0" applyFont="1" applyBorder="1" applyAlignment="1">
      <alignment horizontal="left" vertical="center"/>
    </xf>
    <xf numFmtId="0" fontId="27" fillId="0" borderId="28" xfId="0" applyFont="1" applyBorder="1" applyAlignment="1">
      <alignment horizontal="left" vertical="center"/>
    </xf>
    <xf numFmtId="0" fontId="27" fillId="0" borderId="29" xfId="0" applyFont="1" applyBorder="1" applyAlignment="1">
      <alignment horizontal="left" vertical="center" wrapText="1"/>
    </xf>
    <xf numFmtId="0" fontId="27" fillId="0" borderId="28" xfId="0" applyFont="1" applyBorder="1" applyAlignment="1">
      <alignment horizontal="left" vertical="center" wrapText="1"/>
    </xf>
    <xf numFmtId="49" fontId="6" fillId="0" borderId="22" xfId="28" applyNumberFormat="1" applyFont="1" applyFill="1" applyBorder="1" applyAlignment="1">
      <alignment horizontal="center" vertical="center" wrapText="1"/>
    </xf>
    <xf numFmtId="49" fontId="30" fillId="38" borderId="40" xfId="28" applyNumberFormat="1" applyFont="1" applyFill="1" applyBorder="1" applyAlignment="1">
      <alignment horizontal="center" vertical="center"/>
    </xf>
    <xf numFmtId="49" fontId="30" fillId="4" borderId="40" xfId="28" applyNumberFormat="1" applyFont="1" applyFill="1" applyBorder="1" applyAlignment="1">
      <alignment horizontal="center" vertical="center"/>
    </xf>
    <xf numFmtId="49" fontId="30" fillId="0" borderId="40" xfId="28" applyNumberFormat="1" applyFont="1" applyFill="1" applyBorder="1" applyAlignment="1">
      <alignment horizontal="center" vertical="center"/>
    </xf>
    <xf numFmtId="0" fontId="6" fillId="36" borderId="40" xfId="28" applyFont="1" applyFill="1" applyBorder="1" applyAlignment="1">
      <alignment horizontal="left" vertical="center" wrapText="1"/>
    </xf>
    <xf numFmtId="0" fontId="6" fillId="36" borderId="17" xfId="28" applyFont="1" applyFill="1" applyBorder="1" applyAlignment="1">
      <alignment horizontal="left" vertical="center" wrapText="1"/>
    </xf>
    <xf numFmtId="49" fontId="33" fillId="53" borderId="46" xfId="0" applyNumberFormat="1" applyFont="1" applyFill="1" applyBorder="1" applyAlignment="1">
      <alignment horizontal="center" vertical="center"/>
    </xf>
    <xf numFmtId="49" fontId="7" fillId="0" borderId="52" xfId="28" applyNumberFormat="1" applyFont="1" applyFill="1" applyBorder="1" applyAlignment="1">
      <alignment horizontal="center" vertical="center" textRotation="90" wrapText="1"/>
    </xf>
    <xf numFmtId="49" fontId="7" fillId="0" borderId="46" xfId="28" applyNumberFormat="1" applyFont="1" applyFill="1" applyBorder="1" applyAlignment="1">
      <alignment horizontal="center" vertical="center" textRotation="90" wrapText="1"/>
    </xf>
    <xf numFmtId="49" fontId="7" fillId="0" borderId="23" xfId="28" applyNumberFormat="1" applyFont="1" applyFill="1" applyBorder="1" applyAlignment="1">
      <alignment horizontal="center" vertical="center" textRotation="90" wrapText="1"/>
    </xf>
    <xf numFmtId="49" fontId="33" fillId="51" borderId="26" xfId="0" applyNumberFormat="1" applyFont="1" applyFill="1" applyBorder="1" applyAlignment="1">
      <alignment horizontal="center" vertical="center"/>
    </xf>
    <xf numFmtId="49" fontId="33" fillId="51" borderId="46" xfId="0" applyNumberFormat="1" applyFont="1" applyFill="1" applyBorder="1" applyAlignment="1">
      <alignment horizontal="center" vertical="center"/>
    </xf>
    <xf numFmtId="49" fontId="33" fillId="51" borderId="23" xfId="0" applyNumberFormat="1" applyFont="1" applyFill="1" applyBorder="1" applyAlignment="1">
      <alignment horizontal="center" vertical="center"/>
    </xf>
    <xf numFmtId="49" fontId="7" fillId="0" borderId="32" xfId="28" applyNumberFormat="1" applyFont="1" applyFill="1" applyBorder="1" applyAlignment="1">
      <alignment horizontal="center" vertical="center" textRotation="90" wrapText="1"/>
    </xf>
    <xf numFmtId="49" fontId="33" fillId="8" borderId="23" xfId="0" applyNumberFormat="1" applyFont="1" applyFill="1" applyBorder="1" applyAlignment="1">
      <alignment horizontal="center" vertical="center"/>
    </xf>
    <xf numFmtId="49" fontId="33" fillId="37" borderId="46" xfId="0" applyNumberFormat="1" applyFont="1" applyFill="1" applyBorder="1" applyAlignment="1">
      <alignment horizontal="center" vertical="center"/>
    </xf>
    <xf numFmtId="49" fontId="33" fillId="53" borderId="53" xfId="0" applyNumberFormat="1" applyFont="1" applyFill="1" applyBorder="1" applyAlignment="1">
      <alignment horizontal="center" vertical="center"/>
    </xf>
    <xf numFmtId="49" fontId="33" fillId="53" borderId="54" xfId="0" applyNumberFormat="1" applyFont="1" applyFill="1" applyBorder="1" applyAlignment="1">
      <alignment horizontal="center" vertical="center"/>
    </xf>
    <xf numFmtId="49" fontId="33" fillId="53" borderId="37" xfId="0" applyNumberFormat="1" applyFont="1" applyFill="1" applyBorder="1" applyAlignment="1">
      <alignment horizontal="center" vertical="center"/>
    </xf>
    <xf numFmtId="49" fontId="33" fillId="53" borderId="11" xfId="0" applyNumberFormat="1" applyFont="1" applyFill="1" applyBorder="1" applyAlignment="1">
      <alignment horizontal="center" vertical="center"/>
    </xf>
    <xf numFmtId="49" fontId="30" fillId="51" borderId="10" xfId="28" applyNumberFormat="1" applyFont="1" applyFill="1" applyBorder="1" applyAlignment="1">
      <alignment horizontal="center" vertical="center"/>
    </xf>
    <xf numFmtId="49" fontId="30" fillId="36" borderId="10" xfId="28" applyNumberFormat="1" applyFont="1" applyFill="1" applyBorder="1" applyAlignment="1">
      <alignment horizontal="center" vertical="center"/>
    </xf>
    <xf numFmtId="49" fontId="7" fillId="33" borderId="46" xfId="0" applyNumberFormat="1" applyFont="1" applyFill="1" applyBorder="1" applyAlignment="1">
      <alignment horizontal="left" vertical="center" wrapText="1"/>
    </xf>
    <xf numFmtId="49" fontId="7" fillId="33" borderId="52" xfId="0" applyNumberFormat="1" applyFont="1" applyFill="1" applyBorder="1" applyAlignment="1">
      <alignment horizontal="center" vertical="center" wrapText="1"/>
    </xf>
    <xf numFmtId="49" fontId="7" fillId="33" borderId="46" xfId="0" applyNumberFormat="1" applyFont="1" applyFill="1" applyBorder="1" applyAlignment="1">
      <alignment horizontal="center" vertical="center" wrapText="1"/>
    </xf>
    <xf numFmtId="49" fontId="7" fillId="33" borderId="23" xfId="0" applyNumberFormat="1" applyFont="1" applyFill="1" applyBorder="1" applyAlignment="1">
      <alignment horizontal="center" vertical="center" wrapText="1"/>
    </xf>
    <xf numFmtId="0" fontId="26" fillId="46" borderId="35" xfId="0" applyFont="1" applyFill="1" applyBorder="1" applyAlignment="1">
      <alignment horizontal="left" vertical="center"/>
    </xf>
    <xf numFmtId="0" fontId="26" fillId="46" borderId="31" xfId="0" applyFont="1" applyFill="1" applyBorder="1" applyAlignment="1">
      <alignment horizontal="left" vertical="center"/>
    </xf>
    <xf numFmtId="49" fontId="33" fillId="4" borderId="29" xfId="0" applyNumberFormat="1" applyFont="1" applyFill="1" applyBorder="1" applyAlignment="1">
      <alignment horizontal="right" vertical="top"/>
    </xf>
    <xf numFmtId="49" fontId="33" fillId="4" borderId="28" xfId="0" applyNumberFormat="1" applyFont="1" applyFill="1" applyBorder="1" applyAlignment="1">
      <alignment horizontal="right" vertical="top"/>
    </xf>
    <xf numFmtId="49" fontId="33" fillId="4" borderId="30" xfId="0" applyNumberFormat="1" applyFont="1" applyFill="1" applyBorder="1" applyAlignment="1">
      <alignment horizontal="right" vertical="top"/>
    </xf>
    <xf numFmtId="49" fontId="7" fillId="43" borderId="26" xfId="0" applyNumberFormat="1" applyFont="1" applyFill="1" applyBorder="1" applyAlignment="1">
      <alignment horizontal="center" vertical="center" wrapText="1"/>
    </xf>
    <xf numFmtId="49" fontId="7" fillId="43" borderId="46" xfId="0" applyNumberFormat="1" applyFont="1" applyFill="1" applyBorder="1" applyAlignment="1">
      <alignment horizontal="center" vertical="center" wrapText="1"/>
    </xf>
    <xf numFmtId="49" fontId="7" fillId="43" borderId="23" xfId="0" applyNumberFormat="1" applyFont="1" applyFill="1" applyBorder="1" applyAlignment="1">
      <alignment horizontal="center" vertical="center" wrapText="1"/>
    </xf>
    <xf numFmtId="49" fontId="33" fillId="29" borderId="11" xfId="0" applyNumberFormat="1" applyFont="1" applyFill="1" applyBorder="1" applyAlignment="1">
      <alignment horizontal="right" vertical="center"/>
    </xf>
    <xf numFmtId="49" fontId="33" fillId="4" borderId="29" xfId="0" applyNumberFormat="1" applyFont="1" applyFill="1" applyBorder="1" applyAlignment="1">
      <alignment horizontal="right" vertical="center"/>
    </xf>
    <xf numFmtId="49" fontId="33" fillId="4" borderId="28" xfId="0" applyNumberFormat="1" applyFont="1" applyFill="1" applyBorder="1" applyAlignment="1">
      <alignment horizontal="right" vertical="center"/>
    </xf>
    <xf numFmtId="49" fontId="33" fillId="4" borderId="30" xfId="0" applyNumberFormat="1" applyFont="1" applyFill="1" applyBorder="1" applyAlignment="1">
      <alignment horizontal="right" vertical="center"/>
    </xf>
    <xf numFmtId="49" fontId="30" fillId="37" borderId="26" xfId="0" applyNumberFormat="1" applyFont="1" applyFill="1" applyBorder="1" applyAlignment="1">
      <alignment horizontal="center" vertical="center"/>
    </xf>
    <xf numFmtId="49" fontId="30" fillId="37" borderId="23" xfId="0" applyNumberFormat="1" applyFont="1" applyFill="1" applyBorder="1" applyAlignment="1">
      <alignment horizontal="center" vertical="center"/>
    </xf>
    <xf numFmtId="49" fontId="33" fillId="8" borderId="11" xfId="0" applyNumberFormat="1" applyFont="1" applyFill="1" applyBorder="1" applyAlignment="1">
      <alignment horizontal="right" vertical="center"/>
    </xf>
    <xf numFmtId="49" fontId="33" fillId="17" borderId="11" xfId="0" applyNumberFormat="1" applyFont="1" applyFill="1" applyBorder="1" applyAlignment="1">
      <alignment horizontal="right" vertical="center"/>
    </xf>
    <xf numFmtId="0" fontId="27" fillId="0" borderId="35" xfId="0" applyFont="1" applyBorder="1" applyAlignment="1">
      <alignment horizontal="center" vertical="center"/>
    </xf>
    <xf numFmtId="0" fontId="27" fillId="0" borderId="31" xfId="0" applyFont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top"/>
    </xf>
    <xf numFmtId="49" fontId="31" fillId="0" borderId="0" xfId="0" applyNumberFormat="1" applyFont="1" applyFill="1" applyBorder="1" applyAlignment="1">
      <alignment horizontal="center" vertical="top"/>
    </xf>
    <xf numFmtId="0" fontId="27" fillId="0" borderId="30" xfId="0" applyFont="1" applyBorder="1" applyAlignment="1">
      <alignment horizontal="left" vertical="center" wrapText="1"/>
    </xf>
    <xf numFmtId="49" fontId="7" fillId="36" borderId="32" xfId="28" applyNumberFormat="1" applyFont="1" applyFill="1" applyBorder="1" applyAlignment="1">
      <alignment horizontal="center" vertical="center" textRotation="90" wrapText="1"/>
    </xf>
    <xf numFmtId="49" fontId="7" fillId="36" borderId="17" xfId="28" applyNumberFormat="1" applyFont="1" applyFill="1" applyBorder="1" applyAlignment="1">
      <alignment horizontal="center" vertical="center" textRotation="90" wrapText="1"/>
    </xf>
    <xf numFmtId="0" fontId="7" fillId="36" borderId="32" xfId="28" applyFont="1" applyFill="1" applyBorder="1" applyAlignment="1">
      <alignment horizontal="left" vertical="center" wrapText="1"/>
    </xf>
    <xf numFmtId="0" fontId="7" fillId="36" borderId="17" xfId="28" applyFont="1" applyFill="1" applyBorder="1" applyAlignment="1">
      <alignment horizontal="left" vertical="center" wrapText="1"/>
    </xf>
    <xf numFmtId="49" fontId="7" fillId="33" borderId="26" xfId="0" applyNumberFormat="1" applyFont="1" applyFill="1" applyBorder="1" applyAlignment="1">
      <alignment horizontal="center" vertical="center" wrapText="1"/>
    </xf>
    <xf numFmtId="49" fontId="30" fillId="38" borderId="31" xfId="28" applyNumberFormat="1" applyFont="1" applyFill="1" applyBorder="1" applyAlignment="1">
      <alignment horizontal="center" vertical="center"/>
    </xf>
    <xf numFmtId="49" fontId="30" fillId="38" borderId="0" xfId="28" applyNumberFormat="1" applyFont="1" applyFill="1" applyBorder="1" applyAlignment="1">
      <alignment horizontal="center" vertical="center"/>
    </xf>
    <xf numFmtId="49" fontId="30" fillId="38" borderId="15" xfId="28" applyNumberFormat="1" applyFont="1" applyFill="1" applyBorder="1" applyAlignment="1">
      <alignment horizontal="center" vertical="center"/>
    </xf>
    <xf numFmtId="49" fontId="30" fillId="4" borderId="31" xfId="28" applyNumberFormat="1" applyFont="1" applyFill="1" applyBorder="1" applyAlignment="1">
      <alignment horizontal="center" vertical="center"/>
    </xf>
    <xf numFmtId="49" fontId="30" fillId="4" borderId="0" xfId="28" applyNumberFormat="1" applyFont="1" applyFill="1" applyBorder="1" applyAlignment="1">
      <alignment horizontal="center" vertical="center"/>
    </xf>
    <xf numFmtId="49" fontId="30" fillId="4" borderId="15" xfId="28" applyNumberFormat="1" applyFont="1" applyFill="1" applyBorder="1" applyAlignment="1">
      <alignment horizontal="center" vertical="center"/>
    </xf>
    <xf numFmtId="49" fontId="30" fillId="0" borderId="31" xfId="28" applyNumberFormat="1" applyFont="1" applyFill="1" applyBorder="1" applyAlignment="1">
      <alignment horizontal="center" vertical="center"/>
    </xf>
    <xf numFmtId="49" fontId="30" fillId="0" borderId="0" xfId="28" applyNumberFormat="1" applyFont="1" applyFill="1" applyBorder="1" applyAlignment="1">
      <alignment horizontal="center" vertical="center"/>
    </xf>
    <xf numFmtId="49" fontId="30" fillId="0" borderId="15" xfId="28" applyNumberFormat="1" applyFont="1" applyFill="1" applyBorder="1" applyAlignment="1">
      <alignment horizontal="center" vertical="center"/>
    </xf>
    <xf numFmtId="0" fontId="7" fillId="36" borderId="11" xfId="28" applyFont="1" applyFill="1" applyBorder="1" applyAlignment="1">
      <alignment horizontal="left" vertical="center" wrapText="1"/>
    </xf>
    <xf numFmtId="49" fontId="7" fillId="0" borderId="11" xfId="28" applyNumberFormat="1" applyFont="1" applyFill="1" applyBorder="1" applyAlignment="1">
      <alignment horizontal="center" vertical="center" wrapText="1"/>
    </xf>
    <xf numFmtId="0" fontId="7" fillId="36" borderId="18" xfId="28" applyFont="1" applyFill="1" applyBorder="1" applyAlignment="1">
      <alignment horizontal="left" vertical="center" wrapText="1"/>
    </xf>
    <xf numFmtId="49" fontId="7" fillId="36" borderId="18" xfId="28" applyNumberFormat="1" applyFont="1" applyFill="1" applyBorder="1" applyAlignment="1">
      <alignment horizontal="center" vertical="center" textRotation="90" wrapText="1"/>
    </xf>
    <xf numFmtId="164" fontId="33" fillId="44" borderId="29" xfId="0" applyNumberFormat="1" applyFont="1" applyFill="1" applyBorder="1" applyAlignment="1">
      <alignment horizontal="center" vertical="center"/>
    </xf>
    <xf numFmtId="164" fontId="33" fillId="44" borderId="28" xfId="0" applyNumberFormat="1" applyFont="1" applyFill="1" applyBorder="1" applyAlignment="1">
      <alignment horizontal="center" vertical="center"/>
    </xf>
    <xf numFmtId="164" fontId="33" fillId="44" borderId="30" xfId="0" applyNumberFormat="1" applyFont="1" applyFill="1" applyBorder="1" applyAlignment="1">
      <alignment horizontal="center" vertical="center"/>
    </xf>
    <xf numFmtId="164" fontId="33" fillId="43" borderId="26" xfId="0" applyNumberFormat="1" applyFont="1" applyFill="1" applyBorder="1" applyAlignment="1">
      <alignment horizontal="center" vertical="center"/>
    </xf>
    <xf numFmtId="164" fontId="33" fillId="43" borderId="23" xfId="0" applyNumberFormat="1" applyFont="1" applyFill="1" applyBorder="1" applyAlignment="1">
      <alignment horizontal="center" vertical="center"/>
    </xf>
    <xf numFmtId="0" fontId="3" fillId="26" borderId="10" xfId="28" applyFont="1" applyFill="1" applyBorder="1" applyAlignment="1">
      <alignment wrapText="1"/>
    </xf>
    <xf numFmtId="0" fontId="3" fillId="26" borderId="18" xfId="28" applyFont="1" applyFill="1" applyBorder="1" applyAlignment="1">
      <alignment wrapText="1"/>
    </xf>
    <xf numFmtId="49" fontId="33" fillId="51" borderId="52" xfId="0" applyNumberFormat="1" applyFont="1" applyFill="1" applyBorder="1" applyAlignment="1">
      <alignment horizontal="center" vertical="center"/>
    </xf>
    <xf numFmtId="49" fontId="33" fillId="37" borderId="52" xfId="0" applyNumberFormat="1" applyFont="1" applyFill="1" applyBorder="1" applyAlignment="1">
      <alignment horizontal="center" vertical="center"/>
    </xf>
    <xf numFmtId="49" fontId="7" fillId="33" borderId="55" xfId="0" applyNumberFormat="1" applyFont="1" applyFill="1" applyBorder="1" applyAlignment="1">
      <alignment horizontal="left" vertical="center" wrapText="1"/>
    </xf>
    <xf numFmtId="49" fontId="7" fillId="33" borderId="56" xfId="0" applyNumberFormat="1" applyFont="1" applyFill="1" applyBorder="1" applyAlignment="1">
      <alignment horizontal="left" vertical="center" wrapText="1"/>
    </xf>
    <xf numFmtId="49" fontId="7" fillId="33" borderId="36" xfId="0" applyNumberFormat="1" applyFont="1" applyFill="1" applyBorder="1" applyAlignment="1">
      <alignment horizontal="left" vertical="center" wrapText="1"/>
    </xf>
    <xf numFmtId="49" fontId="30" fillId="4" borderId="11" xfId="28" applyNumberFormat="1" applyFont="1" applyFill="1" applyBorder="1" applyAlignment="1">
      <alignment horizontal="center" vertical="center"/>
    </xf>
    <xf numFmtId="49" fontId="33" fillId="37" borderId="11" xfId="0" applyNumberFormat="1" applyFont="1" applyFill="1" applyBorder="1" applyAlignment="1">
      <alignment horizontal="center" vertical="center"/>
    </xf>
    <xf numFmtId="164" fontId="33" fillId="44" borderId="11" xfId="0" applyNumberFormat="1" applyFont="1" applyFill="1" applyBorder="1" applyAlignment="1">
      <alignment horizontal="center" vertical="center"/>
    </xf>
    <xf numFmtId="49" fontId="7" fillId="33" borderId="26" xfId="0" applyNumberFormat="1" applyFont="1" applyFill="1" applyBorder="1" applyAlignment="1">
      <alignment horizontal="center" vertical="center"/>
    </xf>
    <xf numFmtId="49" fontId="7" fillId="33" borderId="46" xfId="0" applyNumberFormat="1" applyFont="1" applyFill="1" applyBorder="1" applyAlignment="1">
      <alignment horizontal="center" vertical="center"/>
    </xf>
    <xf numFmtId="49" fontId="7" fillId="33" borderId="47" xfId="0" applyNumberFormat="1" applyFont="1" applyFill="1" applyBorder="1" applyAlignment="1">
      <alignment horizontal="center" vertical="center"/>
    </xf>
    <xf numFmtId="0" fontId="36" fillId="42" borderId="26" xfId="0" applyFont="1" applyFill="1" applyBorder="1" applyAlignment="1">
      <alignment horizontal="left" vertical="center" wrapText="1"/>
    </xf>
    <xf numFmtId="0" fontId="36" fillId="42" borderId="23" xfId="0" applyFont="1" applyFill="1" applyBorder="1" applyAlignment="1">
      <alignment horizontal="left" vertical="center" wrapText="1"/>
    </xf>
    <xf numFmtId="49" fontId="7" fillId="33" borderId="26" xfId="27" applyNumberFormat="1" applyFont="1" applyFill="1" applyBorder="1" applyAlignment="1">
      <alignment horizontal="left" vertical="center" wrapText="1"/>
    </xf>
    <xf numFmtId="49" fontId="7" fillId="33" borderId="46" xfId="27" applyNumberFormat="1" applyFont="1" applyFill="1" applyBorder="1" applyAlignment="1">
      <alignment horizontal="left" vertical="center" wrapText="1"/>
    </xf>
    <xf numFmtId="49" fontId="7" fillId="33" borderId="23" xfId="27" applyNumberFormat="1" applyFont="1" applyFill="1" applyBorder="1" applyAlignment="1">
      <alignment horizontal="left" vertical="center" wrapText="1"/>
    </xf>
    <xf numFmtId="1" fontId="32" fillId="43" borderId="26" xfId="0" applyNumberFormat="1" applyFont="1" applyFill="1" applyBorder="1" applyAlignment="1">
      <alignment horizontal="center" vertical="center"/>
    </xf>
    <xf numFmtId="1" fontId="32" fillId="43" borderId="23" xfId="0" applyNumberFormat="1" applyFont="1" applyFill="1" applyBorder="1" applyAlignment="1">
      <alignment horizontal="center" vertical="center"/>
    </xf>
    <xf numFmtId="49" fontId="7" fillId="0" borderId="26" xfId="28" applyNumberFormat="1" applyFont="1" applyFill="1" applyBorder="1" applyAlignment="1">
      <alignment horizontal="center" vertical="center" textRotation="90" wrapText="1"/>
    </xf>
    <xf numFmtId="49" fontId="7" fillId="0" borderId="47" xfId="28" applyNumberFormat="1" applyFont="1" applyFill="1" applyBorder="1" applyAlignment="1">
      <alignment horizontal="center" vertical="center" textRotation="90" wrapText="1"/>
    </xf>
    <xf numFmtId="164" fontId="33" fillId="49" borderId="26" xfId="0" applyNumberFormat="1" applyFont="1" applyFill="1" applyBorder="1" applyAlignment="1">
      <alignment horizontal="center" vertical="center"/>
    </xf>
    <xf numFmtId="164" fontId="33" fillId="49" borderId="23" xfId="0" applyNumberFormat="1" applyFont="1" applyFill="1" applyBorder="1" applyAlignment="1">
      <alignment horizontal="center" vertical="center"/>
    </xf>
    <xf numFmtId="0" fontId="34" fillId="43" borderId="26" xfId="0" applyFont="1" applyFill="1" applyBorder="1" applyAlignment="1">
      <alignment horizontal="center" vertical="center"/>
    </xf>
    <xf numFmtId="0" fontId="34" fillId="43" borderId="47" xfId="0" applyFont="1" applyFill="1" applyBorder="1" applyAlignment="1">
      <alignment horizontal="center" vertical="center"/>
    </xf>
    <xf numFmtId="49" fontId="7" fillId="36" borderId="11" xfId="28" applyNumberFormat="1" applyFont="1" applyFill="1" applyBorder="1" applyAlignment="1">
      <alignment horizontal="center" vertical="center" textRotation="90" wrapText="1"/>
    </xf>
    <xf numFmtId="164" fontId="7" fillId="43" borderId="26" xfId="0" applyNumberFormat="1" applyFont="1" applyFill="1" applyBorder="1" applyAlignment="1">
      <alignment horizontal="center" vertical="center"/>
    </xf>
    <xf numFmtId="164" fontId="7" fillId="43" borderId="23" xfId="0" applyNumberFormat="1" applyFont="1" applyFill="1" applyBorder="1" applyAlignment="1">
      <alignment horizontal="center" vertical="center"/>
    </xf>
    <xf numFmtId="164" fontId="43" fillId="43" borderId="26" xfId="0" applyNumberFormat="1" applyFont="1" applyFill="1" applyBorder="1" applyAlignment="1">
      <alignment horizontal="center" vertical="center"/>
    </xf>
    <xf numFmtId="164" fontId="43" fillId="43" borderId="23" xfId="0" applyNumberFormat="1" applyFont="1" applyFill="1" applyBorder="1" applyAlignment="1">
      <alignment horizontal="center" vertical="center"/>
    </xf>
    <xf numFmtId="164" fontId="6" fillId="36" borderId="26" xfId="0" applyNumberFormat="1" applyFont="1" applyFill="1" applyBorder="1" applyAlignment="1">
      <alignment horizontal="center" vertical="center"/>
    </xf>
    <xf numFmtId="164" fontId="6" fillId="36" borderId="23" xfId="0" applyNumberFormat="1" applyFont="1" applyFill="1" applyBorder="1" applyAlignment="1">
      <alignment horizontal="center" vertical="center"/>
    </xf>
    <xf numFmtId="164" fontId="33" fillId="46" borderId="26" xfId="0" applyNumberFormat="1" applyFont="1" applyFill="1" applyBorder="1" applyAlignment="1">
      <alignment horizontal="center" vertical="center"/>
    </xf>
    <xf numFmtId="164" fontId="33" fillId="46" borderId="23" xfId="0" applyNumberFormat="1" applyFont="1" applyFill="1" applyBorder="1" applyAlignment="1">
      <alignment horizontal="center" vertical="center"/>
    </xf>
    <xf numFmtId="164" fontId="33" fillId="36" borderId="26" xfId="0" applyNumberFormat="1" applyFont="1" applyFill="1" applyBorder="1" applyAlignment="1">
      <alignment horizontal="center" vertical="center"/>
    </xf>
    <xf numFmtId="164" fontId="33" fillId="36" borderId="23" xfId="0" applyNumberFormat="1" applyFont="1" applyFill="1" applyBorder="1" applyAlignment="1">
      <alignment horizontal="center" vertical="center"/>
    </xf>
    <xf numFmtId="0" fontId="34" fillId="43" borderId="26" xfId="0" applyFont="1" applyFill="1" applyBorder="1" applyAlignment="1">
      <alignment horizontal="center" vertical="center" wrapText="1"/>
    </xf>
    <xf numFmtId="0" fontId="34" fillId="43" borderId="23" xfId="0" applyFont="1" applyFill="1" applyBorder="1" applyAlignment="1">
      <alignment horizontal="center" vertical="center" wrapText="1"/>
    </xf>
    <xf numFmtId="164" fontId="33" fillId="4" borderId="29" xfId="0" applyNumberFormat="1" applyFont="1" applyFill="1" applyBorder="1" applyAlignment="1">
      <alignment horizontal="center" vertical="top"/>
    </xf>
    <xf numFmtId="164" fontId="33" fillId="4" borderId="28" xfId="0" applyNumberFormat="1" applyFont="1" applyFill="1" applyBorder="1" applyAlignment="1">
      <alignment horizontal="center" vertical="top"/>
    </xf>
    <xf numFmtId="164" fontId="33" fillId="4" borderId="30" xfId="0" applyNumberFormat="1" applyFont="1" applyFill="1" applyBorder="1" applyAlignment="1">
      <alignment horizontal="center" vertical="top"/>
    </xf>
    <xf numFmtId="164" fontId="33" fillId="8" borderId="29" xfId="0" applyNumberFormat="1" applyFont="1" applyFill="1" applyBorder="1" applyAlignment="1">
      <alignment horizontal="center" vertical="center"/>
    </xf>
    <xf numFmtId="164" fontId="33" fillId="8" borderId="28" xfId="0" applyNumberFormat="1" applyFont="1" applyFill="1" applyBorder="1" applyAlignment="1">
      <alignment horizontal="center" vertical="center"/>
    </xf>
    <xf numFmtId="164" fontId="33" fillId="8" borderId="30" xfId="0" applyNumberFormat="1" applyFont="1" applyFill="1" applyBorder="1" applyAlignment="1">
      <alignment horizontal="center" vertical="center"/>
    </xf>
    <xf numFmtId="49" fontId="7" fillId="0" borderId="11" xfId="0" applyNumberFormat="1" applyFont="1" applyFill="1" applyBorder="1" applyAlignment="1">
      <alignment horizontal="left" vertical="center" wrapText="1"/>
    </xf>
    <xf numFmtId="164" fontId="34" fillId="17" borderId="29" xfId="0" applyNumberFormat="1" applyFont="1" applyFill="1" applyBorder="1" applyAlignment="1">
      <alignment horizontal="center" vertical="center"/>
    </xf>
    <xf numFmtId="164" fontId="34" fillId="17" borderId="28" xfId="0" applyNumberFormat="1" applyFont="1" applyFill="1" applyBorder="1" applyAlignment="1">
      <alignment horizontal="center" vertical="center"/>
    </xf>
    <xf numFmtId="164" fontId="34" fillId="17" borderId="30" xfId="0" applyNumberFormat="1" applyFont="1" applyFill="1" applyBorder="1" applyAlignment="1">
      <alignment horizontal="center" vertical="center"/>
    </xf>
    <xf numFmtId="164" fontId="33" fillId="4" borderId="29" xfId="0" applyNumberFormat="1" applyFont="1" applyFill="1" applyBorder="1" applyAlignment="1">
      <alignment horizontal="center" vertical="center"/>
    </xf>
    <xf numFmtId="164" fontId="33" fillId="4" borderId="28" xfId="0" applyNumberFormat="1" applyFont="1" applyFill="1" applyBorder="1" applyAlignment="1">
      <alignment horizontal="center" vertical="center"/>
    </xf>
    <xf numFmtId="164" fontId="33" fillId="4" borderId="30" xfId="0" applyNumberFormat="1" applyFont="1" applyFill="1" applyBorder="1" applyAlignment="1">
      <alignment horizontal="center" vertical="center"/>
    </xf>
    <xf numFmtId="49" fontId="6" fillId="33" borderId="26" xfId="0" applyNumberFormat="1" applyFont="1" applyFill="1" applyBorder="1" applyAlignment="1">
      <alignment horizontal="left" vertical="center" wrapText="1"/>
    </xf>
    <xf numFmtId="49" fontId="6" fillId="33" borderId="23" xfId="0" applyNumberFormat="1" applyFont="1" applyFill="1" applyBorder="1" applyAlignment="1">
      <alignment horizontal="left" vertical="center" wrapText="1"/>
    </xf>
    <xf numFmtId="49" fontId="7" fillId="33" borderId="47" xfId="0" applyNumberFormat="1" applyFont="1" applyFill="1" applyBorder="1" applyAlignment="1">
      <alignment horizontal="center" vertical="center" wrapText="1"/>
    </xf>
    <xf numFmtId="0" fontId="32" fillId="0" borderId="11" xfId="0" applyFont="1" applyFill="1" applyBorder="1" applyAlignment="1">
      <alignment horizontal="left" vertical="center" wrapText="1"/>
    </xf>
    <xf numFmtId="164" fontId="32" fillId="33" borderId="26" xfId="0" applyNumberFormat="1" applyFont="1" applyFill="1" applyBorder="1" applyAlignment="1">
      <alignment horizontal="center" vertical="center"/>
    </xf>
    <xf numFmtId="164" fontId="32" fillId="33" borderId="23" xfId="0" applyNumberFormat="1" applyFont="1" applyFill="1" applyBorder="1" applyAlignment="1">
      <alignment horizontal="center" vertical="center"/>
    </xf>
    <xf numFmtId="1" fontId="32" fillId="33" borderId="26" xfId="0" applyNumberFormat="1" applyFont="1" applyFill="1" applyBorder="1" applyAlignment="1">
      <alignment horizontal="center" vertical="center"/>
    </xf>
    <xf numFmtId="1" fontId="32" fillId="33" borderId="23" xfId="0" applyNumberFormat="1" applyFont="1" applyFill="1" applyBorder="1" applyAlignment="1">
      <alignment horizontal="center" vertical="center"/>
    </xf>
    <xf numFmtId="164" fontId="7" fillId="36" borderId="25" xfId="28" applyNumberFormat="1" applyFont="1" applyFill="1" applyBorder="1" applyAlignment="1">
      <alignment horizontal="center" vertical="center"/>
    </xf>
    <xf numFmtId="164" fontId="7" fillId="36" borderId="37" xfId="28" applyNumberFormat="1" applyFont="1" applyFill="1" applyBorder="1" applyAlignment="1">
      <alignment horizontal="center" vertical="center"/>
    </xf>
    <xf numFmtId="0" fontId="31" fillId="0" borderId="11" xfId="28" applyFont="1" applyFill="1" applyBorder="1" applyAlignment="1">
      <alignment horizontal="center" vertical="center" wrapText="1"/>
    </xf>
    <xf numFmtId="164" fontId="7" fillId="36" borderId="11" xfId="28" applyNumberFormat="1" applyFont="1" applyFill="1" applyBorder="1" applyAlignment="1">
      <alignment horizontal="center" vertical="center"/>
    </xf>
    <xf numFmtId="0" fontId="7" fillId="0" borderId="18" xfId="28" applyFont="1" applyFill="1" applyBorder="1" applyAlignment="1">
      <alignment horizontal="left" vertical="center" wrapText="1"/>
    </xf>
    <xf numFmtId="0" fontId="7" fillId="0" borderId="32" xfId="28" applyFont="1" applyFill="1" applyBorder="1" applyAlignment="1">
      <alignment horizontal="left" vertical="center" wrapText="1"/>
    </xf>
    <xf numFmtId="0" fontId="7" fillId="0" borderId="17" xfId="28" applyFont="1" applyFill="1" applyBorder="1" applyAlignment="1">
      <alignment horizontal="left" vertical="center" wrapText="1"/>
    </xf>
    <xf numFmtId="49" fontId="6" fillId="0" borderId="18" xfId="28" applyNumberFormat="1" applyFont="1" applyFill="1" applyBorder="1" applyAlignment="1">
      <alignment horizontal="center" vertical="center" textRotation="90" wrapText="1"/>
    </xf>
    <xf numFmtId="49" fontId="7" fillId="0" borderId="45" xfId="28" applyNumberFormat="1" applyFont="1" applyFill="1" applyBorder="1" applyAlignment="1">
      <alignment horizontal="center" vertical="center" textRotation="90" wrapText="1"/>
    </xf>
    <xf numFmtId="0" fontId="7" fillId="36" borderId="10" xfId="28" applyFont="1" applyFill="1" applyBorder="1" applyAlignment="1">
      <alignment horizontal="left" vertical="center" wrapText="1"/>
    </xf>
    <xf numFmtId="0" fontId="6" fillId="24" borderId="10" xfId="28" applyFont="1" applyFill="1" applyBorder="1" applyAlignment="1">
      <alignment horizontal="left" vertical="center" wrapText="1"/>
    </xf>
    <xf numFmtId="49" fontId="7" fillId="33" borderId="11" xfId="0" applyNumberFormat="1" applyFont="1" applyFill="1" applyBorder="1" applyAlignment="1">
      <alignment horizontal="left" vertical="center" wrapText="1"/>
    </xf>
    <xf numFmtId="164" fontId="7" fillId="49" borderId="11" xfId="0" applyNumberFormat="1" applyFont="1" applyFill="1" applyBorder="1" applyAlignment="1">
      <alignment horizontal="center" vertical="center"/>
    </xf>
    <xf numFmtId="164" fontId="6" fillId="36" borderId="11" xfId="28" applyNumberFormat="1" applyFont="1" applyFill="1" applyBorder="1" applyAlignment="1">
      <alignment horizontal="center" vertical="center"/>
    </xf>
    <xf numFmtId="164" fontId="7" fillId="36" borderId="11" xfId="28" applyNumberFormat="1" applyFont="1" applyFill="1" applyBorder="1" applyAlignment="1">
      <alignment horizontal="center" vertical="center" wrapText="1"/>
    </xf>
    <xf numFmtId="164" fontId="30" fillId="0" borderId="18" xfId="28" applyNumberFormat="1" applyFont="1" applyFill="1" applyBorder="1" applyAlignment="1">
      <alignment horizontal="center" vertical="center"/>
    </xf>
    <xf numFmtId="164" fontId="30" fillId="0" borderId="32" xfId="28" applyNumberFormat="1" applyFont="1" applyFill="1" applyBorder="1" applyAlignment="1">
      <alignment horizontal="center" vertical="center"/>
    </xf>
    <xf numFmtId="164" fontId="6" fillId="46" borderId="11" xfId="28" applyNumberFormat="1" applyFont="1" applyFill="1" applyBorder="1" applyAlignment="1">
      <alignment horizontal="center" vertical="center"/>
    </xf>
    <xf numFmtId="49" fontId="7" fillId="0" borderId="18" xfId="28" applyNumberFormat="1" applyFont="1" applyFill="1" applyBorder="1" applyAlignment="1">
      <alignment horizontal="center" vertical="center" wrapText="1"/>
    </xf>
    <xf numFmtId="49" fontId="7" fillId="24" borderId="10" xfId="28" applyNumberFormat="1" applyFont="1" applyFill="1" applyBorder="1" applyAlignment="1">
      <alignment horizontal="center" vertical="center" wrapText="1"/>
    </xf>
    <xf numFmtId="49" fontId="7" fillId="33" borderId="26" xfId="0" applyNumberFormat="1" applyFont="1" applyFill="1" applyBorder="1" applyAlignment="1">
      <alignment horizontal="center" vertical="center" textRotation="90" wrapText="1"/>
    </xf>
    <xf numFmtId="49" fontId="7" fillId="33" borderId="23" xfId="0" applyNumberFormat="1" applyFont="1" applyFill="1" applyBorder="1" applyAlignment="1">
      <alignment horizontal="center" vertical="center" textRotation="90" wrapText="1"/>
    </xf>
    <xf numFmtId="49" fontId="7" fillId="33" borderId="42" xfId="0" applyNumberFormat="1" applyFont="1" applyFill="1" applyBorder="1" applyAlignment="1">
      <alignment horizontal="left" vertical="center" wrapText="1"/>
    </xf>
    <xf numFmtId="0" fontId="31" fillId="36" borderId="11" xfId="28" applyFont="1" applyFill="1" applyBorder="1" applyAlignment="1">
      <alignment horizontal="center" vertical="center" wrapText="1"/>
    </xf>
    <xf numFmtId="164" fontId="29" fillId="36" borderId="44" xfId="28" applyNumberFormat="1" applyFont="1" applyFill="1" applyBorder="1" applyAlignment="1">
      <alignment horizontal="center" vertical="center"/>
    </xf>
    <xf numFmtId="164" fontId="29" fillId="36" borderId="49" xfId="28" applyNumberFormat="1" applyFont="1" applyFill="1" applyBorder="1" applyAlignment="1">
      <alignment horizontal="center" vertical="center"/>
    </xf>
    <xf numFmtId="164" fontId="29" fillId="36" borderId="50" xfId="28" applyNumberFormat="1" applyFont="1" applyFill="1" applyBorder="1" applyAlignment="1">
      <alignment horizontal="center" vertical="center"/>
    </xf>
    <xf numFmtId="49" fontId="30" fillId="0" borderId="18" xfId="28" applyNumberFormat="1" applyFont="1" applyFill="1" applyBorder="1" applyAlignment="1">
      <alignment horizontal="center" vertical="center" wrapText="1"/>
    </xf>
    <xf numFmtId="164" fontId="6" fillId="36" borderId="18" xfId="28" applyNumberFormat="1" applyFont="1" applyFill="1" applyBorder="1" applyAlignment="1">
      <alignment horizontal="center" vertical="center"/>
    </xf>
    <xf numFmtId="164" fontId="6" fillId="36" borderId="32" xfId="28" applyNumberFormat="1" applyFont="1" applyFill="1" applyBorder="1" applyAlignment="1">
      <alignment horizontal="center" vertical="center"/>
    </xf>
    <xf numFmtId="164" fontId="6" fillId="36" borderId="45" xfId="28" applyNumberFormat="1" applyFont="1" applyFill="1" applyBorder="1" applyAlignment="1">
      <alignment horizontal="center" vertical="center"/>
    </xf>
    <xf numFmtId="164" fontId="6" fillId="46" borderId="18" xfId="28" applyNumberFormat="1" applyFont="1" applyFill="1" applyBorder="1" applyAlignment="1">
      <alignment horizontal="center" vertical="center"/>
    </xf>
    <xf numFmtId="164" fontId="6" fillId="46" borderId="32" xfId="28" applyNumberFormat="1" applyFont="1" applyFill="1" applyBorder="1" applyAlignment="1">
      <alignment horizontal="center" vertical="center"/>
    </xf>
    <xf numFmtId="164" fontId="6" fillId="46" borderId="45" xfId="28" applyNumberFormat="1" applyFont="1" applyFill="1" applyBorder="1" applyAlignment="1">
      <alignment horizontal="center" vertical="center"/>
    </xf>
    <xf numFmtId="0" fontId="31" fillId="36" borderId="18" xfId="28" applyFont="1" applyFill="1" applyBorder="1" applyAlignment="1">
      <alignment horizontal="center" vertical="center" wrapText="1"/>
    </xf>
    <xf numFmtId="0" fontId="31" fillId="36" borderId="32" xfId="28" applyFont="1" applyFill="1" applyBorder="1" applyAlignment="1">
      <alignment horizontal="center" vertical="center" wrapText="1"/>
    </xf>
    <xf numFmtId="49" fontId="30" fillId="25" borderId="11" xfId="28" applyNumberFormat="1" applyFont="1" applyFill="1" applyBorder="1" applyAlignment="1">
      <alignment horizontal="center" vertical="center"/>
    </xf>
    <xf numFmtId="0" fontId="7" fillId="0" borderId="10" xfId="28" applyFont="1" applyFill="1" applyBorder="1" applyAlignment="1">
      <alignment horizontal="left" vertical="center" wrapText="1"/>
    </xf>
    <xf numFmtId="49" fontId="30" fillId="52" borderId="32" xfId="28" applyNumberFormat="1" applyFont="1" applyFill="1" applyBorder="1" applyAlignment="1">
      <alignment horizontal="center" vertical="center"/>
    </xf>
    <xf numFmtId="49" fontId="30" fillId="52" borderId="17" xfId="28" applyNumberFormat="1" applyFont="1" applyFill="1" applyBorder="1" applyAlignment="1">
      <alignment horizontal="center" vertical="center"/>
    </xf>
    <xf numFmtId="49" fontId="30" fillId="25" borderId="46" xfId="28" applyNumberFormat="1" applyFont="1" applyFill="1" applyBorder="1" applyAlignment="1">
      <alignment horizontal="center" vertical="center"/>
    </xf>
    <xf numFmtId="49" fontId="30" fillId="25" borderId="47" xfId="28" applyNumberFormat="1" applyFont="1" applyFill="1" applyBorder="1" applyAlignment="1">
      <alignment horizontal="center" vertical="center"/>
    </xf>
    <xf numFmtId="49" fontId="30" fillId="36" borderId="32" xfId="28" applyNumberFormat="1" applyFont="1" applyFill="1" applyBorder="1" applyAlignment="1">
      <alignment horizontal="center" vertical="center" wrapText="1"/>
    </xf>
    <xf numFmtId="49" fontId="30" fillId="36" borderId="17" xfId="28" applyNumberFormat="1" applyFont="1" applyFill="1" applyBorder="1" applyAlignment="1">
      <alignment horizontal="center" vertical="center" wrapText="1"/>
    </xf>
    <xf numFmtId="49" fontId="30" fillId="0" borderId="11" xfId="28" applyNumberFormat="1" applyFont="1" applyFill="1" applyBorder="1" applyAlignment="1">
      <alignment horizontal="center" vertical="center" wrapText="1"/>
    </xf>
    <xf numFmtId="0" fontId="7" fillId="36" borderId="14" xfId="28" applyFont="1" applyFill="1" applyBorder="1" applyAlignment="1">
      <alignment horizontal="left" vertical="center" wrapText="1"/>
    </xf>
    <xf numFmtId="0" fontId="7" fillId="36" borderId="16" xfId="28" applyFont="1" applyFill="1" applyBorder="1" applyAlignment="1">
      <alignment horizontal="left" vertical="center" wrapText="1"/>
    </xf>
    <xf numFmtId="0" fontId="33" fillId="4" borderId="12" xfId="28" applyFont="1" applyFill="1" applyBorder="1" applyAlignment="1">
      <alignment horizontal="left" vertical="top" wrapText="1"/>
    </xf>
    <xf numFmtId="0" fontId="33" fillId="4" borderId="13" xfId="28" applyFont="1" applyFill="1" applyBorder="1" applyAlignment="1">
      <alignment horizontal="left" vertical="top" wrapText="1"/>
    </xf>
    <xf numFmtId="0" fontId="33" fillId="4" borderId="14" xfId="28" applyFont="1" applyFill="1" applyBorder="1" applyAlignment="1">
      <alignment horizontal="left" vertical="top" wrapText="1"/>
    </xf>
    <xf numFmtId="0" fontId="30" fillId="4" borderId="22" xfId="28" applyFont="1" applyFill="1" applyBorder="1" applyAlignment="1">
      <alignment horizontal="right" vertical="center" wrapText="1"/>
    </xf>
    <xf numFmtId="0" fontId="30" fillId="4" borderId="38" xfId="28" applyFont="1" applyFill="1" applyBorder="1" applyAlignment="1">
      <alignment horizontal="right" vertical="center" wrapText="1"/>
    </xf>
    <xf numFmtId="0" fontId="30" fillId="4" borderId="20" xfId="28" applyFont="1" applyFill="1" applyBorder="1" applyAlignment="1">
      <alignment horizontal="right" vertical="center" wrapText="1"/>
    </xf>
    <xf numFmtId="49" fontId="30" fillId="0" borderId="22" xfId="28" applyNumberFormat="1" applyFont="1" applyFill="1" applyBorder="1" applyAlignment="1">
      <alignment horizontal="center" vertical="center" wrapText="1"/>
    </xf>
    <xf numFmtId="49" fontId="30" fillId="29" borderId="46" xfId="28" applyNumberFormat="1" applyFont="1" applyFill="1" applyBorder="1" applyAlignment="1">
      <alignment horizontal="center" vertical="center"/>
    </xf>
    <xf numFmtId="49" fontId="30" fillId="29" borderId="47" xfId="28" applyNumberFormat="1" applyFont="1" applyFill="1" applyBorder="1" applyAlignment="1">
      <alignment horizontal="center" vertical="center"/>
    </xf>
    <xf numFmtId="0" fontId="32" fillId="0" borderId="18" xfId="28" applyFont="1" applyFill="1" applyBorder="1" applyAlignment="1">
      <alignment horizontal="left" vertical="center" wrapText="1"/>
    </xf>
    <xf numFmtId="0" fontId="32" fillId="0" borderId="17" xfId="28" applyFont="1" applyFill="1" applyBorder="1" applyAlignment="1">
      <alignment horizontal="left" vertical="center" wrapText="1"/>
    </xf>
    <xf numFmtId="49" fontId="6" fillId="0" borderId="32" xfId="28" applyNumberFormat="1" applyFont="1" applyFill="1" applyBorder="1" applyAlignment="1">
      <alignment horizontal="center" vertical="center" textRotation="90" wrapText="1"/>
    </xf>
    <xf numFmtId="49" fontId="6" fillId="0" borderId="17" xfId="28" applyNumberFormat="1" applyFont="1" applyFill="1" applyBorder="1" applyAlignment="1">
      <alignment horizontal="center" vertical="center" textRotation="90" wrapText="1"/>
    </xf>
    <xf numFmtId="49" fontId="30" fillId="51" borderId="32" xfId="28" applyNumberFormat="1" applyFont="1" applyFill="1" applyBorder="1" applyAlignment="1">
      <alignment horizontal="center" vertical="center"/>
    </xf>
    <xf numFmtId="49" fontId="30" fillId="51" borderId="17" xfId="28" applyNumberFormat="1" applyFont="1" applyFill="1" applyBorder="1" applyAlignment="1">
      <alignment horizontal="center" vertical="center"/>
    </xf>
    <xf numFmtId="0" fontId="6" fillId="36" borderId="10" xfId="28" applyFont="1" applyFill="1" applyBorder="1" applyAlignment="1">
      <alignment vertical="center" wrapText="1"/>
    </xf>
    <xf numFmtId="49" fontId="7" fillId="0" borderId="10" xfId="28" applyNumberFormat="1" applyFont="1" applyFill="1" applyBorder="1" applyAlignment="1">
      <alignment horizontal="center" vertical="center" textRotation="90" wrapText="1"/>
    </xf>
    <xf numFmtId="164" fontId="39" fillId="0" borderId="10" xfId="28" applyNumberFormat="1" applyFont="1" applyFill="1" applyBorder="1" applyAlignment="1">
      <alignment horizontal="center" vertical="center"/>
    </xf>
    <xf numFmtId="0" fontId="31" fillId="0" borderId="10" xfId="28" applyFont="1" applyBorder="1" applyAlignment="1">
      <alignment horizontal="center" vertical="center"/>
    </xf>
    <xf numFmtId="49" fontId="30" fillId="0" borderId="10" xfId="28" applyNumberFormat="1" applyFont="1" applyFill="1" applyBorder="1" applyAlignment="1">
      <alignment horizontal="center" vertical="center" wrapText="1"/>
    </xf>
    <xf numFmtId="49" fontId="7" fillId="36" borderId="10" xfId="28" applyNumberFormat="1" applyFont="1" applyFill="1" applyBorder="1" applyAlignment="1">
      <alignment horizontal="center" vertical="center" textRotation="90" wrapText="1"/>
    </xf>
    <xf numFmtId="49" fontId="7" fillId="36" borderId="22" xfId="28" applyNumberFormat="1" applyFont="1" applyFill="1" applyBorder="1" applyAlignment="1">
      <alignment horizontal="center" vertical="center" textRotation="90" wrapText="1"/>
    </xf>
    <xf numFmtId="0" fontId="30" fillId="4" borderId="17" xfId="28" applyFont="1" applyFill="1" applyBorder="1" applyAlignment="1">
      <alignment horizontal="right" vertical="top"/>
    </xf>
    <xf numFmtId="0" fontId="34" fillId="36" borderId="25" xfId="28" applyFont="1" applyFill="1" applyBorder="1" applyAlignment="1">
      <alignment horizontal="center" vertical="center" wrapText="1"/>
    </xf>
    <xf numFmtId="0" fontId="34" fillId="36" borderId="37" xfId="28" applyFont="1" applyFill="1" applyBorder="1" applyAlignment="1">
      <alignment horizontal="center" vertical="center" wrapText="1"/>
    </xf>
    <xf numFmtId="0" fontId="7" fillId="0" borderId="29" xfId="28" applyFont="1" applyFill="1" applyBorder="1" applyAlignment="1">
      <alignment horizontal="left" vertical="center" wrapText="1"/>
    </xf>
    <xf numFmtId="0" fontId="7" fillId="0" borderId="28" xfId="28" applyFont="1" applyFill="1" applyBorder="1" applyAlignment="1">
      <alignment horizontal="left" vertical="center" wrapText="1"/>
    </xf>
    <xf numFmtId="0" fontId="7" fillId="0" borderId="30" xfId="28" applyFont="1" applyFill="1" applyBorder="1" applyAlignment="1">
      <alignment horizontal="left" vertical="center" wrapText="1"/>
    </xf>
    <xf numFmtId="0" fontId="33" fillId="4" borderId="18" xfId="28" applyFont="1" applyFill="1" applyBorder="1" applyAlignment="1">
      <alignment horizontal="left" vertical="top" wrapText="1"/>
    </xf>
    <xf numFmtId="0" fontId="33" fillId="25" borderId="10" xfId="28" applyFont="1" applyFill="1" applyBorder="1" applyAlignment="1">
      <alignment horizontal="left" vertical="top" wrapText="1"/>
    </xf>
    <xf numFmtId="0" fontId="32" fillId="36" borderId="26" xfId="0" applyFont="1" applyFill="1" applyBorder="1" applyAlignment="1">
      <alignment horizontal="left" vertical="center" wrapText="1"/>
    </xf>
    <xf numFmtId="0" fontId="32" fillId="36" borderId="46" xfId="0" applyFont="1" applyFill="1" applyBorder="1" applyAlignment="1">
      <alignment horizontal="left" vertical="center" wrapText="1"/>
    </xf>
    <xf numFmtId="0" fontId="32" fillId="36" borderId="23" xfId="0" applyFont="1" applyFill="1" applyBorder="1" applyAlignment="1">
      <alignment horizontal="left" vertical="center" wrapText="1"/>
    </xf>
    <xf numFmtId="0" fontId="7" fillId="44" borderId="10" xfId="28" applyFont="1" applyFill="1" applyBorder="1" applyAlignment="1">
      <alignment horizontal="left" vertical="top" wrapText="1"/>
    </xf>
    <xf numFmtId="0" fontId="7" fillId="24" borderId="17" xfId="28" applyFont="1" applyFill="1" applyBorder="1" applyAlignment="1">
      <alignment horizontal="left" vertical="center" wrapText="1"/>
    </xf>
    <xf numFmtId="0" fontId="7" fillId="24" borderId="10" xfId="28" applyFont="1" applyFill="1" applyBorder="1" applyAlignment="1">
      <alignment horizontal="left" vertical="center" wrapText="1"/>
    </xf>
    <xf numFmtId="49" fontId="30" fillId="4" borderId="46" xfId="28" applyNumberFormat="1" applyFont="1" applyFill="1" applyBorder="1" applyAlignment="1">
      <alignment horizontal="center" vertical="center"/>
    </xf>
    <xf numFmtId="49" fontId="30" fillId="4" borderId="23" xfId="28" applyNumberFormat="1" applyFont="1" applyFill="1" applyBorder="1" applyAlignment="1">
      <alignment horizontal="center" vertical="center"/>
    </xf>
    <xf numFmtId="0" fontId="7" fillId="0" borderId="26" xfId="28" applyFont="1" applyFill="1" applyBorder="1" applyAlignment="1">
      <alignment horizontal="left" vertical="center" wrapText="1"/>
    </xf>
    <xf numFmtId="0" fontId="7" fillId="0" borderId="46" xfId="28" applyFont="1" applyFill="1" applyBorder="1" applyAlignment="1">
      <alignment horizontal="left" vertical="center" wrapText="1"/>
    </xf>
    <xf numFmtId="0" fontId="7" fillId="0" borderId="47" xfId="28" applyFont="1" applyFill="1" applyBorder="1" applyAlignment="1">
      <alignment horizontal="left" vertical="center" wrapText="1"/>
    </xf>
    <xf numFmtId="49" fontId="7" fillId="0" borderId="26" xfId="28" applyNumberFormat="1" applyFont="1" applyFill="1" applyBorder="1" applyAlignment="1">
      <alignment horizontal="center" vertical="center" wrapText="1"/>
    </xf>
    <xf numFmtId="49" fontId="7" fillId="0" borderId="46" xfId="28" applyNumberFormat="1" applyFont="1" applyFill="1" applyBorder="1" applyAlignment="1">
      <alignment horizontal="center" vertical="center" wrapText="1"/>
    </xf>
    <xf numFmtId="49" fontId="7" fillId="0" borderId="47" xfId="28" applyNumberFormat="1" applyFont="1" applyFill="1" applyBorder="1" applyAlignment="1">
      <alignment horizontal="center" vertical="center" wrapText="1"/>
    </xf>
    <xf numFmtId="0" fontId="32" fillId="0" borderId="11" xfId="28" applyFont="1" applyFill="1" applyBorder="1" applyAlignment="1">
      <alignment horizontal="left" vertical="center" wrapText="1"/>
    </xf>
    <xf numFmtId="0" fontId="3" fillId="36" borderId="11" xfId="0" applyFont="1" applyFill="1" applyBorder="1" applyAlignment="1">
      <alignment horizontal="center" vertical="center" wrapText="1"/>
    </xf>
    <xf numFmtId="164" fontId="6" fillId="36" borderId="26" xfId="28" applyNumberFormat="1" applyFont="1" applyFill="1" applyBorder="1" applyAlignment="1">
      <alignment horizontal="center" vertical="center"/>
    </xf>
    <xf numFmtId="164" fontId="6" fillId="36" borderId="23" xfId="28" applyNumberFormat="1" applyFont="1" applyFill="1" applyBorder="1" applyAlignment="1">
      <alignment horizontal="center" vertical="center"/>
    </xf>
    <xf numFmtId="49" fontId="7" fillId="24" borderId="32" xfId="28" applyNumberFormat="1" applyFont="1" applyFill="1" applyBorder="1" applyAlignment="1">
      <alignment horizontal="center" vertical="center" wrapText="1"/>
    </xf>
    <xf numFmtId="49" fontId="7" fillId="24" borderId="17" xfId="28" applyNumberFormat="1" applyFont="1" applyFill="1" applyBorder="1" applyAlignment="1">
      <alignment horizontal="center" vertical="center" wrapText="1"/>
    </xf>
    <xf numFmtId="0" fontId="6" fillId="33" borderId="18" xfId="28" applyFont="1" applyFill="1" applyBorder="1" applyAlignment="1">
      <alignment horizontal="left" vertical="center" wrapText="1"/>
    </xf>
    <xf numFmtId="0" fontId="6" fillId="33" borderId="32" xfId="28" applyFont="1" applyFill="1" applyBorder="1" applyAlignment="1">
      <alignment horizontal="left" vertical="center" wrapText="1"/>
    </xf>
    <xf numFmtId="0" fontId="6" fillId="33" borderId="17" xfId="28" applyFont="1" applyFill="1" applyBorder="1" applyAlignment="1">
      <alignment horizontal="left" vertical="center" wrapText="1"/>
    </xf>
    <xf numFmtId="1" fontId="7" fillId="36" borderId="11" xfId="28" applyNumberFormat="1" applyFont="1" applyFill="1" applyBorder="1" applyAlignment="1">
      <alignment horizontal="center" vertical="center"/>
    </xf>
    <xf numFmtId="164" fontId="7" fillId="35" borderId="18" xfId="28" applyNumberFormat="1" applyFont="1" applyFill="1" applyBorder="1" applyAlignment="1">
      <alignment horizontal="center" vertical="center"/>
    </xf>
    <xf numFmtId="164" fontId="7" fillId="35" borderId="17" xfId="28" applyNumberFormat="1" applyFont="1" applyFill="1" applyBorder="1" applyAlignment="1">
      <alignment horizontal="center" vertical="center"/>
    </xf>
    <xf numFmtId="164" fontId="7" fillId="45" borderId="18" xfId="28" applyNumberFormat="1" applyFont="1" applyFill="1" applyBorder="1" applyAlignment="1">
      <alignment horizontal="center" vertical="center"/>
    </xf>
    <xf numFmtId="164" fontId="7" fillId="45" borderId="17" xfId="28" applyNumberFormat="1" applyFont="1" applyFill="1" applyBorder="1" applyAlignment="1">
      <alignment horizontal="center" vertical="center"/>
    </xf>
    <xf numFmtId="164" fontId="7" fillId="35" borderId="44" xfId="28" applyNumberFormat="1" applyFont="1" applyFill="1" applyBorder="1" applyAlignment="1">
      <alignment horizontal="center" vertical="center"/>
    </xf>
    <xf numFmtId="164" fontId="7" fillId="35" borderId="43" xfId="28" applyNumberFormat="1" applyFont="1" applyFill="1" applyBorder="1" applyAlignment="1">
      <alignment horizontal="center" vertical="center"/>
    </xf>
    <xf numFmtId="0" fontId="3" fillId="36" borderId="11" xfId="28" applyFont="1" applyFill="1" applyBorder="1" applyAlignment="1">
      <alignment horizontal="left" vertical="center" wrapText="1"/>
    </xf>
    <xf numFmtId="1" fontId="7" fillId="36" borderId="11" xfId="28" applyNumberFormat="1" applyFont="1" applyFill="1" applyBorder="1" applyAlignment="1">
      <alignment horizontal="center" vertical="center" wrapText="1"/>
    </xf>
    <xf numFmtId="49" fontId="33" fillId="26" borderId="19" xfId="28" applyNumberFormat="1" applyFont="1" applyFill="1" applyBorder="1" applyAlignment="1">
      <alignment horizontal="center" vertical="top"/>
    </xf>
    <xf numFmtId="49" fontId="33" fillId="26" borderId="15" xfId="28" applyNumberFormat="1" applyFont="1" applyFill="1" applyBorder="1" applyAlignment="1">
      <alignment horizontal="center" vertical="top"/>
    </xf>
    <xf numFmtId="49" fontId="33" fillId="26" borderId="16" xfId="28" applyNumberFormat="1" applyFont="1" applyFill="1" applyBorder="1" applyAlignment="1">
      <alignment horizontal="center" vertical="top"/>
    </xf>
    <xf numFmtId="0" fontId="3" fillId="37" borderId="11" xfId="26" applyFont="1" applyFill="1" applyBorder="1" applyAlignment="1">
      <alignment horizontal="center" vertical="center"/>
    </xf>
    <xf numFmtId="0" fontId="3" fillId="33" borderId="11" xfId="28" applyFont="1" applyFill="1" applyBorder="1" applyAlignment="1">
      <alignment horizontal="left" vertical="center" wrapText="1"/>
    </xf>
    <xf numFmtId="49" fontId="33" fillId="4" borderId="10" xfId="28" applyNumberFormat="1" applyFont="1" applyFill="1" applyBorder="1" applyAlignment="1">
      <alignment horizontal="left" vertical="center"/>
    </xf>
    <xf numFmtId="49" fontId="33" fillId="4" borderId="18" xfId="28" applyNumberFormat="1" applyFont="1" applyFill="1" applyBorder="1" applyAlignment="1">
      <alignment horizontal="left" vertical="center"/>
    </xf>
    <xf numFmtId="0" fontId="30" fillId="25" borderId="10" xfId="28" applyFont="1" applyFill="1" applyBorder="1" applyAlignment="1">
      <alignment vertical="top"/>
    </xf>
    <xf numFmtId="49" fontId="33" fillId="37" borderId="18" xfId="28" applyNumberFormat="1" applyFont="1" applyFill="1" applyBorder="1" applyAlignment="1">
      <alignment horizontal="center" vertical="center"/>
    </xf>
    <xf numFmtId="49" fontId="33" fillId="37" borderId="32" xfId="28" applyNumberFormat="1" applyFont="1" applyFill="1" applyBorder="1" applyAlignment="1">
      <alignment horizontal="center" vertical="center"/>
    </xf>
    <xf numFmtId="49" fontId="33" fillId="37" borderId="17" xfId="28" applyNumberFormat="1" applyFont="1" applyFill="1" applyBorder="1" applyAlignment="1">
      <alignment horizontal="center" vertical="center"/>
    </xf>
    <xf numFmtId="0" fontId="7" fillId="0" borderId="12" xfId="28" applyFont="1" applyFill="1" applyBorder="1" applyAlignment="1">
      <alignment horizontal="left" vertical="center" wrapText="1"/>
    </xf>
    <xf numFmtId="0" fontId="7" fillId="0" borderId="33" xfId="28" applyFont="1" applyFill="1" applyBorder="1" applyAlignment="1">
      <alignment horizontal="left" vertical="center" wrapText="1"/>
    </xf>
    <xf numFmtId="0" fontId="7" fillId="0" borderId="19" xfId="28" applyFont="1" applyFill="1" applyBorder="1" applyAlignment="1">
      <alignment horizontal="left" vertical="center" wrapText="1"/>
    </xf>
    <xf numFmtId="164" fontId="7" fillId="0" borderId="11" xfId="28" applyNumberFormat="1" applyFont="1" applyFill="1" applyBorder="1" applyAlignment="1">
      <alignment horizontal="center" vertical="center"/>
    </xf>
    <xf numFmtId="49" fontId="33" fillId="4" borderId="10" xfId="28" applyNumberFormat="1" applyFont="1" applyFill="1" applyBorder="1" applyAlignment="1">
      <alignment vertical="top"/>
    </xf>
    <xf numFmtId="49" fontId="33" fillId="0" borderId="18" xfId="28" applyNumberFormat="1" applyFont="1" applyFill="1" applyBorder="1" applyAlignment="1">
      <alignment horizontal="center" vertical="center"/>
    </xf>
    <xf numFmtId="49" fontId="33" fillId="0" borderId="32" xfId="28" applyNumberFormat="1" applyFont="1" applyFill="1" applyBorder="1" applyAlignment="1">
      <alignment horizontal="center" vertical="center"/>
    </xf>
    <xf numFmtId="49" fontId="33" fillId="0" borderId="17" xfId="28" applyNumberFormat="1" applyFont="1" applyFill="1" applyBorder="1" applyAlignment="1">
      <alignment horizontal="center" vertical="center"/>
    </xf>
    <xf numFmtId="0" fontId="3" fillId="33" borderId="18" xfId="28" applyFont="1" applyFill="1" applyBorder="1" applyAlignment="1">
      <alignment horizontal="center" vertical="center" wrapText="1"/>
    </xf>
    <xf numFmtId="0" fontId="3" fillId="33" borderId="32" xfId="28" applyFont="1" applyFill="1" applyBorder="1" applyAlignment="1">
      <alignment horizontal="center" vertical="center" wrapText="1"/>
    </xf>
    <xf numFmtId="0" fontId="3" fillId="33" borderId="17" xfId="28" applyFont="1" applyFill="1" applyBorder="1" applyAlignment="1">
      <alignment horizontal="center" vertical="center" wrapText="1"/>
    </xf>
    <xf numFmtId="0" fontId="7" fillId="36" borderId="18" xfId="28" applyFont="1" applyFill="1" applyBorder="1" applyAlignment="1">
      <alignment horizontal="center" vertical="center"/>
    </xf>
    <xf numFmtId="0" fontId="7" fillId="36" borderId="32" xfId="28" applyFont="1" applyFill="1" applyBorder="1" applyAlignment="1">
      <alignment horizontal="center" vertical="center"/>
    </xf>
    <xf numFmtId="0" fontId="7" fillId="36" borderId="17" xfId="28" applyFont="1" applyFill="1" applyBorder="1" applyAlignment="1">
      <alignment horizontal="center" vertical="center"/>
    </xf>
    <xf numFmtId="49" fontId="30" fillId="38" borderId="45" xfId="28" applyNumberFormat="1" applyFont="1" applyFill="1" applyBorder="1" applyAlignment="1">
      <alignment horizontal="center" vertical="center"/>
    </xf>
    <xf numFmtId="49" fontId="30" fillId="4" borderId="45" xfId="28" applyNumberFormat="1" applyFont="1" applyFill="1" applyBorder="1" applyAlignment="1">
      <alignment horizontal="center" vertical="center"/>
    </xf>
    <xf numFmtId="0" fontId="7" fillId="33" borderId="18" xfId="28" applyFont="1" applyFill="1" applyBorder="1" applyAlignment="1">
      <alignment horizontal="center" vertical="center"/>
    </xf>
    <xf numFmtId="0" fontId="7" fillId="33" borderId="32" xfId="28" applyFont="1" applyFill="1" applyBorder="1" applyAlignment="1">
      <alignment horizontal="center" vertical="center"/>
    </xf>
    <xf numFmtId="0" fontId="7" fillId="33" borderId="17" xfId="28" applyFont="1" applyFill="1" applyBorder="1" applyAlignment="1">
      <alignment horizontal="center" vertical="center"/>
    </xf>
    <xf numFmtId="0" fontId="30" fillId="25" borderId="22" xfId="28" applyFont="1" applyFill="1" applyBorder="1" applyAlignment="1">
      <alignment vertical="top" wrapText="1"/>
    </xf>
    <xf numFmtId="0" fontId="30" fillId="25" borderId="38" xfId="28" applyFont="1" applyFill="1" applyBorder="1" applyAlignment="1">
      <alignment vertical="top" wrapText="1"/>
    </xf>
    <xf numFmtId="0" fontId="30" fillId="25" borderId="20" xfId="28" applyFont="1" applyFill="1" applyBorder="1" applyAlignment="1">
      <alignment vertical="top" wrapText="1"/>
    </xf>
    <xf numFmtId="49" fontId="7" fillId="0" borderId="18" xfId="28" applyNumberFormat="1" applyFont="1" applyFill="1" applyBorder="1" applyAlignment="1">
      <alignment vertical="center" wrapText="1"/>
    </xf>
    <xf numFmtId="49" fontId="7" fillId="0" borderId="32" xfId="28" applyNumberFormat="1" applyFont="1" applyFill="1" applyBorder="1" applyAlignment="1">
      <alignment vertical="center" wrapText="1"/>
    </xf>
    <xf numFmtId="49" fontId="7" fillId="0" borderId="17" xfId="28" applyNumberFormat="1" applyFont="1" applyFill="1" applyBorder="1" applyAlignment="1">
      <alignment vertical="center" wrapText="1"/>
    </xf>
    <xf numFmtId="0" fontId="32" fillId="54" borderId="61" xfId="28" applyFont="1" applyFill="1" applyBorder="1" applyAlignment="1">
      <alignment horizontal="center" vertical="top" wrapText="1"/>
    </xf>
    <xf numFmtId="0" fontId="32" fillId="54" borderId="28" xfId="28" applyFont="1" applyFill="1" applyBorder="1" applyAlignment="1">
      <alignment horizontal="center" vertical="top" wrapText="1"/>
    </xf>
    <xf numFmtId="0" fontId="32" fillId="54" borderId="30" xfId="28" applyFont="1" applyFill="1" applyBorder="1" applyAlignment="1">
      <alignment horizontal="center" vertical="top" wrapText="1"/>
    </xf>
    <xf numFmtId="0" fontId="32" fillId="54" borderId="61" xfId="28" applyFont="1" applyFill="1" applyBorder="1" applyAlignment="1">
      <alignment horizontal="center" vertical="center" wrapText="1"/>
    </xf>
    <xf numFmtId="0" fontId="32" fillId="54" borderId="28" xfId="28" applyFont="1" applyFill="1" applyBorder="1" applyAlignment="1">
      <alignment horizontal="center" vertical="center" wrapText="1"/>
    </xf>
    <xf numFmtId="0" fontId="32" fillId="54" borderId="30" xfId="28" applyFont="1" applyFill="1" applyBorder="1" applyAlignment="1">
      <alignment horizontal="center" vertical="center" wrapText="1"/>
    </xf>
    <xf numFmtId="49" fontId="30" fillId="38" borderId="10" xfId="28" applyNumberFormat="1" applyFont="1" applyFill="1" applyBorder="1" applyAlignment="1">
      <alignment vertical="center"/>
    </xf>
    <xf numFmtId="0" fontId="32" fillId="36" borderId="26" xfId="28" applyFont="1" applyFill="1" applyBorder="1" applyAlignment="1">
      <alignment horizontal="center" vertical="center" wrapText="1"/>
    </xf>
    <xf numFmtId="0" fontId="32" fillId="36" borderId="46" xfId="28" applyFont="1" applyFill="1" applyBorder="1" applyAlignment="1">
      <alignment horizontal="center" vertical="center" wrapText="1"/>
    </xf>
    <xf numFmtId="0" fontId="32" fillId="36" borderId="23" xfId="28" applyFont="1" applyFill="1" applyBorder="1" applyAlignment="1">
      <alignment horizontal="center" vertical="center" wrapText="1"/>
    </xf>
    <xf numFmtId="49" fontId="30" fillId="0" borderId="10" xfId="28" applyNumberFormat="1" applyFont="1" applyFill="1" applyBorder="1" applyAlignment="1">
      <alignment vertical="center"/>
    </xf>
    <xf numFmtId="0" fontId="30" fillId="4" borderId="10" xfId="28" applyFont="1" applyFill="1" applyBorder="1" applyAlignment="1">
      <alignment horizontal="right" vertical="center"/>
    </xf>
    <xf numFmtId="49" fontId="30" fillId="25" borderId="22" xfId="28" applyNumberFormat="1" applyFont="1" applyFill="1" applyBorder="1" applyAlignment="1">
      <alignment horizontal="right" vertical="center"/>
    </xf>
    <xf numFmtId="49" fontId="30" fillId="25" borderId="38" xfId="28" applyNumberFormat="1" applyFont="1" applyFill="1" applyBorder="1" applyAlignment="1">
      <alignment horizontal="right" vertical="center"/>
    </xf>
    <xf numFmtId="49" fontId="30" fillId="25" borderId="20" xfId="28" applyNumberFormat="1" applyFont="1" applyFill="1" applyBorder="1" applyAlignment="1">
      <alignment horizontal="right" vertical="center"/>
    </xf>
    <xf numFmtId="0" fontId="6" fillId="4" borderId="17" xfId="28" applyFont="1" applyFill="1" applyBorder="1"/>
    <xf numFmtId="49" fontId="30" fillId="0" borderId="45" xfId="28" applyNumberFormat="1" applyFont="1" applyFill="1" applyBorder="1" applyAlignment="1">
      <alignment horizontal="center" vertical="center"/>
    </xf>
    <xf numFmtId="0" fontId="6" fillId="0" borderId="18" xfId="28" applyFont="1" applyBorder="1" applyAlignment="1">
      <alignment horizontal="left" vertical="center" wrapText="1"/>
    </xf>
    <xf numFmtId="0" fontId="6" fillId="0" borderId="45" xfId="28" applyFont="1" applyBorder="1" applyAlignment="1">
      <alignment horizontal="left" vertical="center" wrapText="1"/>
    </xf>
    <xf numFmtId="0" fontId="32" fillId="33" borderId="25" xfId="28" applyFont="1" applyFill="1" applyBorder="1" applyAlignment="1">
      <alignment horizontal="left" vertical="center" wrapText="1"/>
    </xf>
    <xf numFmtId="0" fontId="32" fillId="33" borderId="54" xfId="28" applyFont="1" applyFill="1" applyBorder="1" applyAlignment="1">
      <alignment horizontal="left" vertical="center" wrapText="1"/>
    </xf>
    <xf numFmtId="0" fontId="32" fillId="33" borderId="37" xfId="28" applyFont="1" applyFill="1" applyBorder="1" applyAlignment="1">
      <alignment horizontal="left" vertical="center" wrapText="1"/>
    </xf>
    <xf numFmtId="0" fontId="31" fillId="36" borderId="11" xfId="28" applyFont="1" applyFill="1" applyBorder="1" applyAlignment="1">
      <alignment horizontal="center" vertical="center"/>
    </xf>
    <xf numFmtId="164" fontId="6" fillId="46" borderId="11" xfId="28" applyNumberFormat="1" applyFont="1" applyFill="1" applyBorder="1" applyAlignment="1">
      <alignment horizontal="center" vertical="center" wrapText="1"/>
    </xf>
    <xf numFmtId="0" fontId="3" fillId="36" borderId="18" xfId="0" applyFont="1" applyFill="1" applyBorder="1" applyAlignment="1">
      <alignment horizontal="center" vertical="center"/>
    </xf>
    <xf numFmtId="0" fontId="3" fillId="36" borderId="45" xfId="0" applyFont="1" applyFill="1" applyBorder="1" applyAlignment="1">
      <alignment horizontal="center" vertical="center"/>
    </xf>
    <xf numFmtId="0" fontId="30" fillId="4" borderId="10" xfId="28" applyFont="1" applyFill="1" applyBorder="1" applyAlignment="1">
      <alignment horizontal="right" vertical="center" wrapText="1"/>
    </xf>
    <xf numFmtId="164" fontId="29" fillId="36" borderId="26" xfId="28" applyNumberFormat="1" applyFont="1" applyFill="1" applyBorder="1" applyAlignment="1">
      <alignment horizontal="center" vertical="center"/>
    </xf>
    <xf numFmtId="164" fontId="29" fillId="36" borderId="46" xfId="28" applyNumberFormat="1" applyFont="1" applyFill="1" applyBorder="1" applyAlignment="1">
      <alignment horizontal="center" vertical="center"/>
    </xf>
    <xf numFmtId="164" fontId="29" fillId="36" borderId="23" xfId="28" applyNumberFormat="1" applyFont="1" applyFill="1" applyBorder="1" applyAlignment="1">
      <alignment horizontal="center" vertical="center"/>
    </xf>
    <xf numFmtId="0" fontId="3" fillId="36" borderId="26" xfId="0" applyFont="1" applyFill="1" applyBorder="1" applyAlignment="1">
      <alignment horizontal="left" vertical="top" wrapText="1"/>
    </xf>
    <xf numFmtId="0" fontId="3" fillId="36" borderId="46" xfId="0" applyFont="1" applyFill="1" applyBorder="1" applyAlignment="1">
      <alignment horizontal="left" vertical="top" wrapText="1"/>
    </xf>
    <xf numFmtId="0" fontId="3" fillId="36" borderId="23" xfId="0" applyFont="1" applyFill="1" applyBorder="1" applyAlignment="1">
      <alignment horizontal="left" vertical="top" wrapText="1"/>
    </xf>
    <xf numFmtId="0" fontId="31" fillId="36" borderId="26" xfId="28" applyFont="1" applyFill="1" applyBorder="1" applyAlignment="1">
      <alignment horizontal="center" vertical="center"/>
    </xf>
    <xf numFmtId="0" fontId="31" fillId="36" borderId="23" xfId="28" applyFont="1" applyFill="1" applyBorder="1" applyAlignment="1">
      <alignment horizontal="center" vertical="center"/>
    </xf>
    <xf numFmtId="164" fontId="7" fillId="36" borderId="26" xfId="28" applyNumberFormat="1" applyFont="1" applyFill="1" applyBorder="1" applyAlignment="1">
      <alignment horizontal="center" vertical="center" wrapText="1"/>
    </xf>
    <xf numFmtId="164" fontId="7" fillId="36" borderId="23" xfId="28" applyNumberFormat="1" applyFont="1" applyFill="1" applyBorder="1" applyAlignment="1">
      <alignment horizontal="center" vertical="center" wrapText="1"/>
    </xf>
    <xf numFmtId="164" fontId="6" fillId="46" borderId="26" xfId="28" applyNumberFormat="1" applyFont="1" applyFill="1" applyBorder="1" applyAlignment="1">
      <alignment horizontal="center" vertical="center" wrapText="1"/>
    </xf>
    <xf numFmtId="164" fontId="6" fillId="46" borderId="23" xfId="28" applyNumberFormat="1" applyFont="1" applyFill="1" applyBorder="1" applyAlignment="1">
      <alignment horizontal="center" vertical="center" wrapText="1"/>
    </xf>
    <xf numFmtId="49" fontId="3" fillId="37" borderId="18" xfId="26" applyNumberFormat="1" applyFont="1" applyFill="1" applyBorder="1" applyAlignment="1">
      <alignment horizontal="center" vertical="center"/>
    </xf>
    <xf numFmtId="49" fontId="3" fillId="37" borderId="17" xfId="26" applyNumberFormat="1" applyFont="1" applyFill="1" applyBorder="1" applyAlignment="1">
      <alignment horizontal="center" vertical="center"/>
    </xf>
    <xf numFmtId="0" fontId="7" fillId="0" borderId="44" xfId="28" applyFont="1" applyFill="1" applyBorder="1" applyAlignment="1">
      <alignment horizontal="left" vertical="center" wrapText="1"/>
    </xf>
    <xf numFmtId="0" fontId="7" fillId="0" borderId="49" xfId="28" applyFont="1" applyFill="1" applyBorder="1" applyAlignment="1">
      <alignment horizontal="left" vertical="center" wrapText="1"/>
    </xf>
    <xf numFmtId="0" fontId="7" fillId="0" borderId="43" xfId="28" applyFont="1" applyFill="1" applyBorder="1" applyAlignment="1">
      <alignment horizontal="left" vertical="center" wrapText="1"/>
    </xf>
    <xf numFmtId="49" fontId="7" fillId="0" borderId="10" xfId="28" applyNumberFormat="1" applyFont="1" applyFill="1" applyBorder="1" applyAlignment="1">
      <alignment vertical="center" wrapText="1"/>
    </xf>
    <xf numFmtId="49" fontId="33" fillId="0" borderId="10" xfId="28" applyNumberFormat="1" applyFont="1" applyFill="1" applyBorder="1" applyAlignment="1">
      <alignment vertical="center"/>
    </xf>
    <xf numFmtId="49" fontId="33" fillId="36" borderId="10" xfId="28" applyNumberFormat="1" applyFont="1" applyFill="1" applyBorder="1" applyAlignment="1">
      <alignment horizontal="center" vertical="center"/>
    </xf>
    <xf numFmtId="49" fontId="7" fillId="0" borderId="18" xfId="28" applyNumberFormat="1" applyFont="1" applyFill="1" applyBorder="1" applyAlignment="1">
      <alignment horizontal="left" vertical="center" wrapText="1"/>
    </xf>
    <xf numFmtId="49" fontId="7" fillId="0" borderId="32" xfId="28" applyNumberFormat="1" applyFont="1" applyFill="1" applyBorder="1" applyAlignment="1">
      <alignment horizontal="left" vertical="center" wrapText="1"/>
    </xf>
    <xf numFmtId="49" fontId="7" fillId="0" borderId="17" xfId="28" applyNumberFormat="1" applyFont="1" applyFill="1" applyBorder="1" applyAlignment="1">
      <alignment horizontal="left" vertical="center" wrapText="1"/>
    </xf>
    <xf numFmtId="49" fontId="33" fillId="0" borderId="10" xfId="28" applyNumberFormat="1" applyFont="1" applyFill="1" applyBorder="1" applyAlignment="1">
      <alignment horizontal="center" vertical="center"/>
    </xf>
    <xf numFmtId="164" fontId="7" fillId="36" borderId="0" xfId="28" applyNumberFormat="1" applyFont="1" applyFill="1" applyBorder="1" applyAlignment="1">
      <alignment horizontal="left" vertical="center" wrapText="1"/>
    </xf>
    <xf numFmtId="164" fontId="7" fillId="0" borderId="0" xfId="28" applyNumberFormat="1" applyFont="1" applyFill="1" applyBorder="1" applyAlignment="1">
      <alignment horizontal="left" vertical="center" wrapText="1"/>
    </xf>
    <xf numFmtId="0" fontId="7" fillId="26" borderId="10" xfId="28" applyFont="1" applyFill="1" applyBorder="1" applyAlignment="1">
      <alignment horizontal="left" vertical="center" wrapText="1"/>
    </xf>
    <xf numFmtId="49" fontId="32" fillId="36" borderId="11" xfId="28" applyNumberFormat="1" applyFont="1" applyFill="1" applyBorder="1" applyAlignment="1">
      <alignment horizontal="center" vertical="center" wrapText="1"/>
    </xf>
    <xf numFmtId="0" fontId="32" fillId="33" borderId="11" xfId="28" applyFont="1" applyFill="1" applyBorder="1" applyAlignment="1">
      <alignment horizontal="center" vertical="center"/>
    </xf>
    <xf numFmtId="0" fontId="6" fillId="26" borderId="22" xfId="28" applyFont="1" applyFill="1" applyBorder="1" applyAlignment="1">
      <alignment horizontal="center"/>
    </xf>
    <xf numFmtId="0" fontId="6" fillId="26" borderId="38" xfId="28" applyFont="1" applyFill="1" applyBorder="1" applyAlignment="1">
      <alignment horizontal="center"/>
    </xf>
    <xf numFmtId="0" fontId="6" fillId="26" borderId="20" xfId="28" applyFont="1" applyFill="1" applyBorder="1" applyAlignment="1">
      <alignment horizontal="center"/>
    </xf>
    <xf numFmtId="0" fontId="6" fillId="26" borderId="61" xfId="28" applyFont="1" applyFill="1" applyBorder="1"/>
    <xf numFmtId="0" fontId="6" fillId="26" borderId="28" xfId="28" applyFont="1" applyFill="1" applyBorder="1"/>
    <xf numFmtId="0" fontId="6" fillId="26" borderId="30" xfId="28" applyFont="1" applyFill="1" applyBorder="1"/>
    <xf numFmtId="49" fontId="32" fillId="33" borderId="46" xfId="28" applyNumberFormat="1" applyFont="1" applyFill="1" applyBorder="1" applyAlignment="1">
      <alignment horizontal="center" vertical="center" wrapText="1"/>
    </xf>
    <xf numFmtId="49" fontId="32" fillId="33" borderId="23" xfId="28" applyNumberFormat="1" applyFont="1" applyFill="1" applyBorder="1" applyAlignment="1">
      <alignment horizontal="center" vertical="center" wrapText="1"/>
    </xf>
    <xf numFmtId="49" fontId="32" fillId="33" borderId="46" xfId="0" applyNumberFormat="1" applyFont="1" applyFill="1" applyBorder="1" applyAlignment="1">
      <alignment horizontal="center" vertical="center"/>
    </xf>
    <xf numFmtId="49" fontId="32" fillId="33" borderId="23" xfId="0" applyNumberFormat="1" applyFont="1" applyFill="1" applyBorder="1" applyAlignment="1">
      <alignment horizontal="center" vertical="center"/>
    </xf>
    <xf numFmtId="49" fontId="33" fillId="26" borderId="10" xfId="28" applyNumberFormat="1" applyFont="1" applyFill="1" applyBorder="1" applyAlignment="1">
      <alignment vertical="top"/>
    </xf>
    <xf numFmtId="0" fontId="3" fillId="33" borderId="18" xfId="28" applyFont="1" applyFill="1" applyBorder="1" applyAlignment="1">
      <alignment horizontal="left" vertical="center" wrapText="1"/>
    </xf>
    <xf numFmtId="0" fontId="3" fillId="33" borderId="32" xfId="28" applyFont="1" applyFill="1" applyBorder="1" applyAlignment="1">
      <alignment horizontal="left" vertical="center" wrapText="1"/>
    </xf>
    <xf numFmtId="0" fontId="3" fillId="33" borderId="17" xfId="28" applyFont="1" applyFill="1" applyBorder="1" applyAlignment="1">
      <alignment horizontal="left" vertical="center" wrapText="1"/>
    </xf>
    <xf numFmtId="0" fontId="32" fillId="33" borderId="18" xfId="28" applyFont="1" applyFill="1" applyBorder="1" applyAlignment="1">
      <alignment horizontal="center" vertical="center"/>
    </xf>
    <xf numFmtId="0" fontId="32" fillId="33" borderId="32" xfId="28" applyFont="1" applyFill="1" applyBorder="1" applyAlignment="1">
      <alignment horizontal="center" vertical="center"/>
    </xf>
    <xf numFmtId="0" fontId="32" fillId="33" borderId="17" xfId="28" applyFont="1" applyFill="1" applyBorder="1" applyAlignment="1">
      <alignment horizontal="center" vertical="center"/>
    </xf>
    <xf numFmtId="49" fontId="33" fillId="26" borderId="12" xfId="28" applyNumberFormat="1" applyFont="1" applyFill="1" applyBorder="1" applyAlignment="1">
      <alignment horizontal="center" vertical="top"/>
    </xf>
    <xf numFmtId="49" fontId="33" fillId="26" borderId="13" xfId="28" applyNumberFormat="1" applyFont="1" applyFill="1" applyBorder="1" applyAlignment="1">
      <alignment horizontal="center" vertical="top"/>
    </xf>
    <xf numFmtId="49" fontId="33" fillId="26" borderId="14" xfId="28" applyNumberFormat="1" applyFont="1" applyFill="1" applyBorder="1" applyAlignment="1">
      <alignment horizontal="center" vertical="top"/>
    </xf>
    <xf numFmtId="0" fontId="32" fillId="35" borderId="26" xfId="28" applyFont="1" applyFill="1" applyBorder="1" applyAlignment="1">
      <alignment horizontal="left" vertical="center" wrapText="1"/>
    </xf>
    <xf numFmtId="0" fontId="32" fillId="35" borderId="46" xfId="28" applyFont="1" applyFill="1" applyBorder="1" applyAlignment="1">
      <alignment horizontal="left" vertical="center" wrapText="1"/>
    </xf>
    <xf numFmtId="0" fontId="32" fillId="35" borderId="23" xfId="28" applyFont="1" applyFill="1" applyBorder="1" applyAlignment="1">
      <alignment horizontal="left" vertical="center" wrapText="1"/>
    </xf>
    <xf numFmtId="0" fontId="32" fillId="35" borderId="26" xfId="28" applyFont="1" applyFill="1" applyBorder="1" applyAlignment="1">
      <alignment horizontal="center" vertical="center" wrapText="1"/>
    </xf>
    <xf numFmtId="0" fontId="32" fillId="35" borderId="46" xfId="28" applyFont="1" applyFill="1" applyBorder="1" applyAlignment="1">
      <alignment horizontal="center" vertical="center" wrapText="1"/>
    </xf>
    <xf numFmtId="0" fontId="32" fillId="35" borderId="23" xfId="28" applyFont="1" applyFill="1" applyBorder="1" applyAlignment="1">
      <alignment horizontal="center" vertical="center" wrapText="1"/>
    </xf>
    <xf numFmtId="0" fontId="32" fillId="0" borderId="26" xfId="28" applyFont="1" applyFill="1" applyBorder="1" applyAlignment="1">
      <alignment horizontal="center" vertical="center" wrapText="1"/>
    </xf>
    <xf numFmtId="0" fontId="32" fillId="0" borderId="23" xfId="28" applyFont="1" applyFill="1" applyBorder="1" applyAlignment="1">
      <alignment horizontal="center" vertical="center" wrapText="1"/>
    </xf>
    <xf numFmtId="0" fontId="7" fillId="26" borderId="29" xfId="28" applyFont="1" applyFill="1" applyBorder="1" applyAlignment="1">
      <alignment horizontal="center" vertical="center" wrapText="1"/>
    </xf>
    <xf numFmtId="0" fontId="7" fillId="26" borderId="28" xfId="28" applyFont="1" applyFill="1" applyBorder="1" applyAlignment="1">
      <alignment horizontal="center" vertical="center" wrapText="1"/>
    </xf>
    <xf numFmtId="0" fontId="7" fillId="26" borderId="30" xfId="28" applyFont="1" applyFill="1" applyBorder="1" applyAlignment="1">
      <alignment horizontal="center" vertical="center" wrapText="1"/>
    </xf>
    <xf numFmtId="0" fontId="7" fillId="26" borderId="32" xfId="28" applyFont="1" applyFill="1" applyBorder="1" applyAlignment="1">
      <alignment horizontal="center" vertical="center" wrapText="1"/>
    </xf>
    <xf numFmtId="0" fontId="7" fillId="26" borderId="18" xfId="28" applyFont="1" applyFill="1" applyBorder="1" applyAlignment="1">
      <alignment horizontal="center" vertical="center" wrapText="1"/>
    </xf>
    <xf numFmtId="0" fontId="3" fillId="24" borderId="11" xfId="28" applyFont="1" applyFill="1" applyBorder="1" applyAlignment="1">
      <alignment horizontal="left" vertical="center" wrapText="1"/>
    </xf>
    <xf numFmtId="0" fontId="41" fillId="42" borderId="26" xfId="0" applyFont="1" applyFill="1" applyBorder="1" applyAlignment="1">
      <alignment horizontal="left" vertical="center" wrapText="1"/>
    </xf>
    <xf numFmtId="0" fontId="41" fillId="42" borderId="23" xfId="0" applyFont="1" applyFill="1" applyBorder="1" applyAlignment="1">
      <alignment horizontal="left" vertical="center" wrapText="1"/>
    </xf>
    <xf numFmtId="0" fontId="3" fillId="33" borderId="11" xfId="28" applyFont="1" applyFill="1" applyBorder="1" applyAlignment="1">
      <alignment horizontal="center" vertical="center" wrapText="1"/>
    </xf>
    <xf numFmtId="0" fontId="3" fillId="33" borderId="26" xfId="0" applyFont="1" applyFill="1" applyBorder="1" applyAlignment="1">
      <alignment horizontal="left" vertical="center" wrapText="1"/>
    </xf>
    <xf numFmtId="0" fontId="3" fillId="33" borderId="23" xfId="0" applyFont="1" applyFill="1" applyBorder="1" applyAlignment="1">
      <alignment horizontal="left" vertical="center" wrapText="1"/>
    </xf>
    <xf numFmtId="0" fontId="3" fillId="33" borderId="41" xfId="28" applyFont="1" applyFill="1" applyBorder="1" applyAlignment="1">
      <alignment horizontal="center" vertical="center" wrapText="1"/>
    </xf>
    <xf numFmtId="0" fontId="3" fillId="33" borderId="42" xfId="28" applyFont="1" applyFill="1" applyBorder="1" applyAlignment="1">
      <alignment horizontal="center" vertical="center" wrapText="1"/>
    </xf>
    <xf numFmtId="0" fontId="32" fillId="33" borderId="18" xfId="28" applyFont="1" applyFill="1" applyBorder="1" applyAlignment="1">
      <alignment horizontal="center" vertical="center" wrapText="1"/>
    </xf>
    <xf numFmtId="0" fontId="32" fillId="33" borderId="17" xfId="28" applyFont="1" applyFill="1" applyBorder="1" applyAlignment="1">
      <alignment horizontal="center" vertical="center" wrapText="1"/>
    </xf>
    <xf numFmtId="164" fontId="7" fillId="36" borderId="0" xfId="28" applyNumberFormat="1" applyFont="1" applyFill="1" applyBorder="1" applyAlignment="1">
      <alignment horizontal="left" vertical="center"/>
    </xf>
    <xf numFmtId="0" fontId="3" fillId="36" borderId="26" xfId="0" applyFont="1" applyFill="1" applyBorder="1" applyAlignment="1">
      <alignment horizontal="center" vertical="center"/>
    </xf>
    <xf numFmtId="0" fontId="3" fillId="36" borderId="46" xfId="0" applyFont="1" applyFill="1" applyBorder="1" applyAlignment="1">
      <alignment horizontal="center" vertical="center"/>
    </xf>
    <xf numFmtId="0" fontId="3" fillId="36" borderId="23" xfId="0" applyFont="1" applyFill="1" applyBorder="1" applyAlignment="1">
      <alignment horizontal="center" vertical="center"/>
    </xf>
    <xf numFmtId="0" fontId="32" fillId="33" borderId="26" xfId="28" applyFont="1" applyFill="1" applyBorder="1" applyAlignment="1">
      <alignment horizontal="left" vertical="center" wrapText="1"/>
    </xf>
    <xf numFmtId="0" fontId="32" fillId="33" borderId="23" xfId="28" applyFont="1" applyFill="1" applyBorder="1" applyAlignment="1">
      <alignment horizontal="left" vertical="center" wrapText="1"/>
    </xf>
    <xf numFmtId="0" fontId="40" fillId="36" borderId="26" xfId="28" applyFont="1" applyFill="1" applyBorder="1" applyAlignment="1" applyProtection="1">
      <alignment horizontal="center" vertical="center" wrapText="1"/>
      <protection locked="0"/>
    </xf>
    <xf numFmtId="0" fontId="40" fillId="36" borderId="23" xfId="28" applyFont="1" applyFill="1" applyBorder="1" applyAlignment="1" applyProtection="1">
      <alignment horizontal="center" vertical="center" wrapText="1"/>
      <protection locked="0"/>
    </xf>
    <xf numFmtId="0" fontId="6" fillId="26" borderId="10" xfId="28" applyFont="1" applyFill="1" applyBorder="1"/>
    <xf numFmtId="0" fontId="33" fillId="4" borderId="22" xfId="28" applyFont="1" applyFill="1" applyBorder="1" applyAlignment="1">
      <alignment horizontal="left" vertical="center" wrapText="1"/>
    </xf>
    <xf numFmtId="0" fontId="33" fillId="4" borderId="38" xfId="28" applyFont="1" applyFill="1" applyBorder="1" applyAlignment="1">
      <alignment horizontal="left" vertical="center" wrapText="1"/>
    </xf>
    <xf numFmtId="0" fontId="33" fillId="4" borderId="20" xfId="28" applyFont="1" applyFill="1" applyBorder="1" applyAlignment="1">
      <alignment horizontal="left" vertical="center" wrapText="1"/>
    </xf>
    <xf numFmtId="49" fontId="6" fillId="0" borderId="10" xfId="28" applyNumberFormat="1" applyFont="1" applyFill="1" applyBorder="1" applyAlignment="1">
      <alignment horizontal="center" vertical="center" textRotation="90" wrapText="1"/>
    </xf>
    <xf numFmtId="0" fontId="3" fillId="36" borderId="41" xfId="0" applyFont="1" applyFill="1" applyBorder="1" applyAlignment="1">
      <alignment horizontal="left" vertical="top" wrapText="1"/>
    </xf>
    <xf numFmtId="0" fontId="3" fillId="36" borderId="57" xfId="0" applyFont="1" applyFill="1" applyBorder="1" applyAlignment="1">
      <alignment horizontal="left" vertical="top" wrapText="1"/>
    </xf>
    <xf numFmtId="0" fontId="3" fillId="26" borderId="10" xfId="28" applyFont="1" applyFill="1" applyBorder="1"/>
    <xf numFmtId="0" fontId="3" fillId="0" borderId="18" xfId="28" applyFont="1" applyFill="1" applyBorder="1" applyAlignment="1">
      <alignment horizontal="left" vertical="center" wrapText="1"/>
    </xf>
    <xf numFmtId="0" fontId="3" fillId="0" borderId="17" xfId="28" applyFont="1" applyFill="1" applyBorder="1" applyAlignment="1">
      <alignment horizontal="left" vertical="center" wrapText="1"/>
    </xf>
    <xf numFmtId="49" fontId="7" fillId="0" borderId="12" xfId="28" applyNumberFormat="1" applyFont="1" applyFill="1" applyBorder="1" applyAlignment="1">
      <alignment horizontal="center" vertical="center" textRotation="90" wrapText="1"/>
    </xf>
    <xf numFmtId="0" fontId="6" fillId="0" borderId="10" xfId="28" applyFont="1" applyFill="1" applyBorder="1" applyAlignment="1">
      <alignment horizontal="left" vertical="center" wrapText="1"/>
    </xf>
    <xf numFmtId="49" fontId="6" fillId="36" borderId="41" xfId="28" applyNumberFormat="1" applyFont="1" applyFill="1" applyBorder="1" applyAlignment="1">
      <alignment horizontal="left" vertical="center" wrapText="1"/>
    </xf>
    <xf numFmtId="49" fontId="6" fillId="36" borderId="48" xfId="28" applyNumberFormat="1" applyFont="1" applyFill="1" applyBorder="1" applyAlignment="1">
      <alignment horizontal="left" vertical="center" wrapText="1"/>
    </xf>
    <xf numFmtId="49" fontId="6" fillId="36" borderId="42" xfId="28" applyNumberFormat="1" applyFont="1" applyFill="1" applyBorder="1" applyAlignment="1">
      <alignment horizontal="left" vertical="center" wrapText="1"/>
    </xf>
    <xf numFmtId="0" fontId="31" fillId="36" borderId="26" xfId="28" applyFont="1" applyFill="1" applyBorder="1" applyAlignment="1">
      <alignment horizontal="center" vertical="center" wrapText="1"/>
    </xf>
    <xf numFmtId="0" fontId="31" fillId="36" borderId="46" xfId="28" applyFont="1" applyFill="1" applyBorder="1" applyAlignment="1">
      <alignment horizontal="center" vertical="center" wrapText="1"/>
    </xf>
    <xf numFmtId="0" fontId="31" fillId="36" borderId="23" xfId="28" applyFont="1" applyFill="1" applyBorder="1" applyAlignment="1">
      <alignment horizontal="center" vertical="center" wrapText="1"/>
    </xf>
    <xf numFmtId="49" fontId="34" fillId="36" borderId="17" xfId="28" applyNumberFormat="1" applyFont="1" applyFill="1" applyBorder="1" applyAlignment="1">
      <alignment horizontal="center" vertical="center"/>
    </xf>
    <xf numFmtId="164" fontId="29" fillId="36" borderId="11" xfId="28" applyNumberFormat="1" applyFont="1" applyFill="1" applyBorder="1" applyAlignment="1">
      <alignment horizontal="center" vertical="center"/>
    </xf>
    <xf numFmtId="164" fontId="6" fillId="24" borderId="12" xfId="28" applyNumberFormat="1" applyFont="1" applyFill="1" applyBorder="1" applyAlignment="1">
      <alignment horizontal="center" vertical="center"/>
    </xf>
    <xf numFmtId="164" fontId="6" fillId="24" borderId="33" xfId="28" applyNumberFormat="1" applyFont="1" applyFill="1" applyBorder="1" applyAlignment="1">
      <alignment horizontal="center" vertical="center"/>
    </xf>
    <xf numFmtId="164" fontId="6" fillId="24" borderId="19" xfId="28" applyNumberFormat="1" applyFont="1" applyFill="1" applyBorder="1" applyAlignment="1">
      <alignment horizontal="center" vertical="center"/>
    </xf>
    <xf numFmtId="164" fontId="6" fillId="35" borderId="11" xfId="28" applyNumberFormat="1" applyFont="1" applyFill="1" applyBorder="1" applyAlignment="1">
      <alignment horizontal="center" vertical="center"/>
    </xf>
    <xf numFmtId="0" fontId="7" fillId="36" borderId="10" xfId="28" applyFont="1" applyFill="1" applyBorder="1" applyAlignment="1">
      <alignment vertical="center" wrapText="1"/>
    </xf>
    <xf numFmtId="49" fontId="7" fillId="0" borderId="41" xfId="28" applyNumberFormat="1" applyFont="1" applyFill="1" applyBorder="1" applyAlignment="1">
      <alignment horizontal="center" vertical="center" wrapText="1"/>
    </xf>
    <xf numFmtId="49" fontId="7" fillId="0" borderId="42" xfId="28" applyNumberFormat="1" applyFont="1" applyFill="1" applyBorder="1" applyAlignment="1">
      <alignment horizontal="center" vertical="center" wrapText="1"/>
    </xf>
    <xf numFmtId="49" fontId="7" fillId="0" borderId="48" xfId="28" applyNumberFormat="1" applyFont="1" applyFill="1" applyBorder="1" applyAlignment="1">
      <alignment horizontal="center" vertical="center" wrapText="1"/>
    </xf>
    <xf numFmtId="49" fontId="7" fillId="33" borderId="40" xfId="0" applyNumberFormat="1" applyFont="1" applyFill="1" applyBorder="1" applyAlignment="1">
      <alignment horizontal="left" vertical="center" wrapText="1"/>
    </xf>
    <xf numFmtId="49" fontId="7" fillId="33" borderId="17" xfId="0" applyNumberFormat="1" applyFont="1" applyFill="1" applyBorder="1" applyAlignment="1">
      <alignment horizontal="left" vertical="center" wrapText="1"/>
    </xf>
    <xf numFmtId="0" fontId="34" fillId="24" borderId="26" xfId="0" applyFont="1" applyFill="1" applyBorder="1" applyAlignment="1">
      <alignment horizontal="center" vertical="center"/>
    </xf>
    <xf numFmtId="0" fontId="34" fillId="24" borderId="46" xfId="0" applyFont="1" applyFill="1" applyBorder="1" applyAlignment="1">
      <alignment horizontal="center" vertical="center"/>
    </xf>
    <xf numFmtId="0" fontId="34" fillId="24" borderId="23" xfId="0" applyFont="1" applyFill="1" applyBorder="1" applyAlignment="1">
      <alignment horizontal="center" vertical="center"/>
    </xf>
    <xf numFmtId="0" fontId="31" fillId="0" borderId="18" xfId="28" applyFont="1" applyFill="1" applyBorder="1" applyAlignment="1">
      <alignment horizontal="center" vertical="center"/>
    </xf>
    <xf numFmtId="0" fontId="31" fillId="0" borderId="32" xfId="28" applyFont="1" applyFill="1" applyBorder="1" applyAlignment="1">
      <alignment horizontal="center" vertical="center"/>
    </xf>
    <xf numFmtId="0" fontId="31" fillId="0" borderId="17" xfId="28" applyFont="1" applyFill="1" applyBorder="1" applyAlignment="1">
      <alignment horizontal="center" vertical="center"/>
    </xf>
    <xf numFmtId="164" fontId="6" fillId="24" borderId="18" xfId="28" applyNumberFormat="1" applyFont="1" applyFill="1" applyBorder="1" applyAlignment="1">
      <alignment horizontal="center" vertical="center"/>
    </xf>
    <xf numFmtId="164" fontId="6" fillId="24" borderId="32" xfId="28" applyNumberFormat="1" applyFont="1" applyFill="1" applyBorder="1" applyAlignment="1">
      <alignment horizontal="center" vertical="center"/>
    </xf>
    <xf numFmtId="164" fontId="6" fillId="24" borderId="17" xfId="28" applyNumberFormat="1" applyFont="1" applyFill="1" applyBorder="1" applyAlignment="1">
      <alignment horizontal="center" vertical="center"/>
    </xf>
    <xf numFmtId="164" fontId="7" fillId="24" borderId="18" xfId="28" applyNumberFormat="1" applyFont="1" applyFill="1" applyBorder="1" applyAlignment="1">
      <alignment horizontal="center" vertical="center"/>
    </xf>
    <xf numFmtId="164" fontId="7" fillId="24" borderId="32" xfId="28" applyNumberFormat="1" applyFont="1" applyFill="1" applyBorder="1" applyAlignment="1">
      <alignment horizontal="center" vertical="center"/>
    </xf>
    <xf numFmtId="164" fontId="7" fillId="24" borderId="17" xfId="28" applyNumberFormat="1" applyFont="1" applyFill="1" applyBorder="1" applyAlignment="1">
      <alignment horizontal="center" vertical="center"/>
    </xf>
    <xf numFmtId="164" fontId="7" fillId="48" borderId="18" xfId="28" applyNumberFormat="1" applyFont="1" applyFill="1" applyBorder="1" applyAlignment="1">
      <alignment horizontal="center" vertical="center"/>
    </xf>
    <xf numFmtId="164" fontId="7" fillId="48" borderId="32" xfId="28" applyNumberFormat="1" applyFont="1" applyFill="1" applyBorder="1" applyAlignment="1">
      <alignment horizontal="center" vertical="center"/>
    </xf>
    <xf numFmtId="164" fontId="7" fillId="48" borderId="17" xfId="28" applyNumberFormat="1" applyFont="1" applyFill="1" applyBorder="1" applyAlignment="1">
      <alignment horizontal="center" vertical="center"/>
    </xf>
    <xf numFmtId="164" fontId="33" fillId="35" borderId="41" xfId="28" applyNumberFormat="1" applyFont="1" applyFill="1" applyBorder="1" applyAlignment="1">
      <alignment horizontal="center" vertical="center"/>
    </xf>
    <xf numFmtId="164" fontId="33" fillId="35" borderId="48" xfId="28" applyNumberFormat="1" applyFont="1" applyFill="1" applyBorder="1" applyAlignment="1">
      <alignment horizontal="center" vertical="center"/>
    </xf>
    <xf numFmtId="164" fontId="33" fillId="35" borderId="42" xfId="28" applyNumberFormat="1" applyFont="1" applyFill="1" applyBorder="1" applyAlignment="1">
      <alignment horizontal="center" vertical="center"/>
    </xf>
    <xf numFmtId="164" fontId="7" fillId="35" borderId="32" xfId="28" applyNumberFormat="1" applyFont="1" applyFill="1" applyBorder="1" applyAlignment="1">
      <alignment horizontal="center" vertical="center"/>
    </xf>
    <xf numFmtId="164" fontId="7" fillId="45" borderId="32" xfId="28" applyNumberFormat="1" applyFont="1" applyFill="1" applyBorder="1" applyAlignment="1">
      <alignment horizontal="center" vertical="center"/>
    </xf>
    <xf numFmtId="164" fontId="30" fillId="46" borderId="18" xfId="28" applyNumberFormat="1" applyFont="1" applyFill="1" applyBorder="1" applyAlignment="1">
      <alignment horizontal="center" vertical="center"/>
    </xf>
    <xf numFmtId="164" fontId="30" fillId="46" borderId="32" xfId="28" applyNumberFormat="1" applyFont="1" applyFill="1" applyBorder="1" applyAlignment="1">
      <alignment horizontal="center" vertical="center"/>
    </xf>
    <xf numFmtId="164" fontId="6" fillId="35" borderId="12" xfId="28" applyNumberFormat="1" applyFont="1" applyFill="1" applyBorder="1" applyAlignment="1">
      <alignment horizontal="center" vertical="center"/>
    </xf>
    <xf numFmtId="164" fontId="6" fillId="35" borderId="66" xfId="28" applyNumberFormat="1" applyFont="1" applyFill="1" applyBorder="1" applyAlignment="1">
      <alignment horizontal="center" vertical="center"/>
    </xf>
    <xf numFmtId="164" fontId="33" fillId="35" borderId="12" xfId="28" applyNumberFormat="1" applyFont="1" applyFill="1" applyBorder="1" applyAlignment="1">
      <alignment horizontal="center" vertical="center"/>
    </xf>
    <xf numFmtId="164" fontId="33" fillId="35" borderId="33" xfId="28" applyNumberFormat="1" applyFont="1" applyFill="1" applyBorder="1" applyAlignment="1">
      <alignment horizontal="center" vertical="center"/>
    </xf>
    <xf numFmtId="164" fontId="33" fillId="35" borderId="19" xfId="28" applyNumberFormat="1" applyFont="1" applyFill="1" applyBorder="1" applyAlignment="1">
      <alignment horizontal="center" vertical="center"/>
    </xf>
    <xf numFmtId="0" fontId="3" fillId="26" borderId="22" xfId="28" applyFont="1" applyFill="1" applyBorder="1" applyAlignment="1">
      <alignment horizontal="center"/>
    </xf>
    <xf numFmtId="0" fontId="3" fillId="26" borderId="38" xfId="28" applyFont="1" applyFill="1" applyBorder="1" applyAlignment="1">
      <alignment horizontal="center"/>
    </xf>
    <xf numFmtId="0" fontId="3" fillId="26" borderId="20" xfId="28" applyFont="1" applyFill="1" applyBorder="1" applyAlignment="1">
      <alignment horizontal="center"/>
    </xf>
    <xf numFmtId="0" fontId="3" fillId="0" borderId="40" xfId="28" applyFont="1" applyFill="1" applyBorder="1" applyAlignment="1">
      <alignment horizontal="center" vertical="center"/>
    </xf>
    <xf numFmtId="0" fontId="3" fillId="0" borderId="0" xfId="25" applyFont="1" applyFill="1" applyBorder="1" applyAlignment="1">
      <alignment horizontal="left" vertical="top" wrapText="1"/>
    </xf>
    <xf numFmtId="0" fontId="27" fillId="0" borderId="29" xfId="25" applyFont="1" applyBorder="1" applyAlignment="1">
      <alignment horizontal="left" vertical="top" wrapText="1"/>
    </xf>
    <xf numFmtId="0" fontId="27" fillId="0" borderId="30" xfId="25" applyFont="1" applyBorder="1" applyAlignment="1">
      <alignment horizontal="left" vertical="top" wrapText="1"/>
    </xf>
    <xf numFmtId="0" fontId="26" fillId="0" borderId="11" xfId="25" applyFont="1" applyBorder="1" applyAlignment="1">
      <alignment horizontal="center" vertical="center"/>
    </xf>
    <xf numFmtId="0" fontId="27" fillId="0" borderId="29" xfId="25" applyFont="1" applyBorder="1" applyAlignment="1">
      <alignment horizontal="center" vertical="top" wrapText="1"/>
    </xf>
    <xf numFmtId="0" fontId="27" fillId="0" borderId="30" xfId="25" applyFont="1" applyBorder="1" applyAlignment="1">
      <alignment horizontal="center" vertical="top" wrapText="1"/>
    </xf>
    <xf numFmtId="0" fontId="27" fillId="0" borderId="29" xfId="25" applyFont="1" applyBorder="1" applyAlignment="1">
      <alignment horizontal="left" vertical="center"/>
    </xf>
    <xf numFmtId="0" fontId="27" fillId="0" borderId="30" xfId="25" applyFont="1" applyBorder="1" applyAlignment="1">
      <alignment horizontal="left" vertical="center"/>
    </xf>
  </cellXfs>
  <cellStyles count="49">
    <cellStyle name="1 antraštė 2" xfId="1"/>
    <cellStyle name="2 antraštė 2" xfId="2"/>
    <cellStyle name="20% – paryškinimas 1 2" xfId="3"/>
    <cellStyle name="20% – paryškinimas 2 2" xfId="4"/>
    <cellStyle name="20% – paryškinimas 3 2" xfId="5"/>
    <cellStyle name="20% – paryškinimas 4 2" xfId="6"/>
    <cellStyle name="20% – paryškinimas 5 2" xfId="7"/>
    <cellStyle name="20% – paryškinimas 6 2" xfId="8"/>
    <cellStyle name="3 antraštė 2" xfId="9"/>
    <cellStyle name="4 antraštė 2" xfId="10"/>
    <cellStyle name="40% – paryškinimas 1 2" xfId="11"/>
    <cellStyle name="40% – paryškinimas 2 2" xfId="12"/>
    <cellStyle name="40% – paryškinimas 3 2" xfId="13"/>
    <cellStyle name="40% – paryškinimas 4 2" xfId="14"/>
    <cellStyle name="40% – paryškinimas 5 2" xfId="15"/>
    <cellStyle name="40% – paryškinimas 6 2" xfId="16"/>
    <cellStyle name="60% – paryškinimas 1 2" xfId="17"/>
    <cellStyle name="60% – paryškinimas 2 2" xfId="18"/>
    <cellStyle name="60% – paryškinimas 3 2" xfId="19"/>
    <cellStyle name="60% – paryškinimas 4 2" xfId="20"/>
    <cellStyle name="60% – paryškinimas 5 2" xfId="21"/>
    <cellStyle name="60% – paryškinimas 6 2" xfId="22"/>
    <cellStyle name="Aiškinamasis tekstas 2" xfId="23"/>
    <cellStyle name="Blogas 2" xfId="24"/>
    <cellStyle name="Excel Built-in Normal" xfId="25"/>
    <cellStyle name="Geras 2" xfId="26"/>
    <cellStyle name="Įprastas" xfId="0" builtinId="0"/>
    <cellStyle name="Įprastas 2" xfId="27"/>
    <cellStyle name="Įprastas 2 2" xfId="28"/>
    <cellStyle name="Įprastas 2 2 2" xfId="48"/>
    <cellStyle name="Įprastas 3" xfId="29"/>
    <cellStyle name="Įprastas 3 2" xfId="30"/>
    <cellStyle name="Įprastas 4" xfId="31"/>
    <cellStyle name="Įspėjimo tekstas 2" xfId="32"/>
    <cellStyle name="Išvestis 2" xfId="33"/>
    <cellStyle name="Įvestis 2" xfId="34"/>
    <cellStyle name="Neutralus 2" xfId="35"/>
    <cellStyle name="Paryškinimas 1 2" xfId="36"/>
    <cellStyle name="Paryškinimas 2 2" xfId="37"/>
    <cellStyle name="Paryškinimas 3 2" xfId="38"/>
    <cellStyle name="Paryškinimas 4 2" xfId="39"/>
    <cellStyle name="Paryškinimas 5 2" xfId="40"/>
    <cellStyle name="Paryškinimas 6 2" xfId="41"/>
    <cellStyle name="Pastaba 2" xfId="42"/>
    <cellStyle name="Pavadinimas 2" xfId="43"/>
    <cellStyle name="Skaičiavimas 2" xfId="44"/>
    <cellStyle name="Suma 2" xfId="45"/>
    <cellStyle name="Susietas langelis 2" xfId="46"/>
    <cellStyle name="Tikrinimo langelis 2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AC293"/>
  <sheetViews>
    <sheetView tabSelected="1" topLeftCell="B1" zoomScale="96" zoomScaleNormal="96" workbookViewId="0">
      <selection activeCell="Q14" sqref="Q14"/>
    </sheetView>
  </sheetViews>
  <sheetFormatPr defaultColWidth="11.5703125" defaultRowHeight="12.75" x14ac:dyDescent="0.2"/>
  <cols>
    <col min="1" max="1" width="3.140625" style="286" customWidth="1"/>
    <col min="2" max="2" width="3.85546875" style="286" customWidth="1"/>
    <col min="3" max="3" width="3.42578125" style="286" customWidth="1"/>
    <col min="4" max="4" width="22.5703125" style="286" customWidth="1"/>
    <col min="5" max="5" width="4.5703125" style="287" customWidth="1"/>
    <col min="6" max="6" width="5.85546875" style="287" customWidth="1"/>
    <col min="7" max="7" width="9.28515625" style="288" customWidth="1"/>
    <col min="8" max="8" width="10.5703125" style="288" customWidth="1"/>
    <col min="9" max="9" width="10" style="288" customWidth="1"/>
    <col min="10" max="10" width="10.140625" style="288" customWidth="1"/>
    <col min="11" max="11" width="9.5703125" style="288" customWidth="1"/>
    <col min="12" max="12" width="26.42578125" style="286" customWidth="1"/>
    <col min="13" max="14" width="7" style="286" customWidth="1"/>
    <col min="15" max="15" width="7.28515625" style="286" customWidth="1"/>
    <col min="16" max="17" width="11.5703125" style="286"/>
    <col min="18" max="18" width="9.7109375" style="286" customWidth="1"/>
    <col min="19" max="19" width="8.140625" style="286" customWidth="1"/>
    <col min="20" max="20" width="8.42578125" style="286" customWidth="1"/>
    <col min="21" max="16384" width="11.5703125" style="286"/>
  </cols>
  <sheetData>
    <row r="1" spans="1:21" customFormat="1" ht="15.75" x14ac:dyDescent="0.25">
      <c r="A1" s="562"/>
      <c r="B1" s="562"/>
      <c r="C1" s="562"/>
      <c r="D1" s="562"/>
      <c r="E1" s="563"/>
      <c r="F1" s="563"/>
      <c r="G1" s="562"/>
      <c r="H1" s="562"/>
      <c r="I1" s="562"/>
      <c r="J1" s="562"/>
      <c r="K1" s="562"/>
      <c r="L1" s="565" t="s">
        <v>350</v>
      </c>
      <c r="M1" s="565"/>
      <c r="N1" s="565"/>
      <c r="O1" s="565"/>
      <c r="P1" s="538"/>
      <c r="Q1" s="538"/>
      <c r="R1" s="564"/>
      <c r="S1" s="564"/>
      <c r="T1" s="564"/>
      <c r="U1" s="564"/>
    </row>
    <row r="2" spans="1:21" customFormat="1" ht="15.75" x14ac:dyDescent="0.25">
      <c r="A2" s="562"/>
      <c r="B2" s="562"/>
      <c r="C2" s="562"/>
      <c r="D2" s="562"/>
      <c r="E2" s="563"/>
      <c r="F2" s="563"/>
      <c r="G2" s="562"/>
      <c r="H2" s="562"/>
      <c r="I2" s="562"/>
      <c r="J2" s="562"/>
      <c r="K2" s="562"/>
      <c r="L2" s="565" t="s">
        <v>351</v>
      </c>
      <c r="M2" s="565"/>
      <c r="N2" s="565"/>
      <c r="O2" s="565"/>
      <c r="P2" s="538"/>
      <c r="Q2" s="538"/>
      <c r="R2" s="564"/>
      <c r="S2" s="564"/>
      <c r="T2" s="564"/>
      <c r="U2" s="564"/>
    </row>
    <row r="3" spans="1:21" customFormat="1" ht="15.75" x14ac:dyDescent="0.25">
      <c r="A3" s="562"/>
      <c r="B3" s="562"/>
      <c r="C3" s="562"/>
      <c r="D3" s="562"/>
      <c r="E3" s="563"/>
      <c r="F3" s="563"/>
      <c r="G3" s="562"/>
      <c r="H3" s="562"/>
      <c r="I3" s="562"/>
      <c r="J3" s="562"/>
      <c r="K3" s="562"/>
      <c r="L3" s="565" t="s">
        <v>352</v>
      </c>
      <c r="M3" s="565"/>
      <c r="N3" s="565"/>
      <c r="O3" s="565"/>
      <c r="P3" s="538"/>
      <c r="Q3" s="538"/>
      <c r="R3" s="564"/>
      <c r="S3" s="564"/>
      <c r="T3" s="564"/>
      <c r="U3" s="564"/>
    </row>
    <row r="4" spans="1:21" customFormat="1" ht="15.75" x14ac:dyDescent="0.25">
      <c r="A4" s="562"/>
      <c r="B4" s="562"/>
      <c r="C4" s="562"/>
      <c r="D4" s="562"/>
      <c r="E4" s="563"/>
      <c r="F4" s="563"/>
      <c r="G4" s="562"/>
      <c r="H4" s="562"/>
      <c r="I4" s="562"/>
      <c r="J4" s="562"/>
      <c r="K4" s="562"/>
      <c r="L4" s="565" t="s">
        <v>353</v>
      </c>
      <c r="M4" s="565"/>
      <c r="N4" s="565"/>
      <c r="O4" s="565"/>
      <c r="P4" s="538"/>
      <c r="Q4" s="538"/>
      <c r="R4" s="564"/>
      <c r="S4" s="564"/>
      <c r="T4" s="564"/>
      <c r="U4" s="564"/>
    </row>
    <row r="5" spans="1:21" customFormat="1" ht="15.75" x14ac:dyDescent="0.25">
      <c r="A5" s="562"/>
      <c r="B5" s="562"/>
      <c r="C5" s="562"/>
      <c r="D5" s="562"/>
      <c r="E5" s="563"/>
      <c r="F5" s="563"/>
      <c r="G5" s="562"/>
      <c r="H5" s="562"/>
      <c r="I5" s="562"/>
      <c r="J5" s="562"/>
      <c r="K5" s="562"/>
      <c r="L5" s="565" t="s">
        <v>354</v>
      </c>
      <c r="M5" s="565"/>
      <c r="N5" s="565"/>
      <c r="O5" s="565"/>
      <c r="P5" s="538"/>
      <c r="Q5" s="538"/>
      <c r="R5" s="564"/>
      <c r="S5" s="564"/>
      <c r="T5" s="564"/>
      <c r="U5" s="564"/>
    </row>
    <row r="6" spans="1:21" ht="15" x14ac:dyDescent="0.25">
      <c r="L6" s="572"/>
      <c r="M6" s="572"/>
      <c r="N6" s="572"/>
      <c r="O6" s="572"/>
    </row>
    <row r="7" spans="1:21" ht="14.25" x14ac:dyDescent="0.2">
      <c r="A7" s="575" t="s">
        <v>198</v>
      </c>
      <c r="B7" s="575"/>
      <c r="C7" s="575"/>
      <c r="D7" s="575"/>
      <c r="E7" s="575"/>
      <c r="F7" s="575"/>
      <c r="G7" s="575"/>
      <c r="H7" s="575"/>
      <c r="I7" s="575"/>
      <c r="J7" s="575"/>
      <c r="K7" s="575"/>
      <c r="L7" s="575"/>
      <c r="M7" s="575"/>
      <c r="N7" s="575"/>
      <c r="O7" s="575"/>
    </row>
    <row r="8" spans="1:21" ht="14.25" x14ac:dyDescent="0.2">
      <c r="A8" s="575" t="s">
        <v>92</v>
      </c>
      <c r="B8" s="575"/>
      <c r="C8" s="575"/>
      <c r="D8" s="575"/>
      <c r="E8" s="575"/>
      <c r="F8" s="575"/>
      <c r="G8" s="575"/>
      <c r="H8" s="575"/>
      <c r="I8" s="575"/>
      <c r="J8" s="575"/>
      <c r="K8" s="575"/>
      <c r="L8" s="575"/>
      <c r="M8" s="575"/>
      <c r="N8" s="575"/>
      <c r="O8" s="575"/>
    </row>
    <row r="9" spans="1:21" ht="14.25" x14ac:dyDescent="0.2">
      <c r="A9" s="8"/>
      <c r="B9" s="9"/>
      <c r="C9" s="9"/>
      <c r="D9" s="9"/>
      <c r="E9" s="10"/>
      <c r="F9" s="11"/>
      <c r="G9" s="12"/>
      <c r="H9" s="12"/>
      <c r="I9" s="12"/>
      <c r="J9" s="12"/>
      <c r="K9" s="12"/>
      <c r="L9" s="9"/>
      <c r="M9" s="585" t="s">
        <v>73</v>
      </c>
      <c r="N9" s="585"/>
      <c r="O9" s="586"/>
    </row>
    <row r="10" spans="1:21" ht="33" customHeight="1" x14ac:dyDescent="0.2">
      <c r="A10" s="577" t="s">
        <v>0</v>
      </c>
      <c r="B10" s="577" t="s">
        <v>1</v>
      </c>
      <c r="C10" s="577" t="s">
        <v>2</v>
      </c>
      <c r="D10" s="581" t="s">
        <v>3</v>
      </c>
      <c r="E10" s="582" t="s">
        <v>4</v>
      </c>
      <c r="F10" s="583" t="s">
        <v>5</v>
      </c>
      <c r="G10" s="578" t="s">
        <v>199</v>
      </c>
      <c r="H10" s="578" t="s">
        <v>200</v>
      </c>
      <c r="I10" s="578" t="s">
        <v>120</v>
      </c>
      <c r="J10" s="578" t="s">
        <v>201</v>
      </c>
      <c r="K10" s="578" t="s">
        <v>202</v>
      </c>
      <c r="L10" s="576" t="s">
        <v>93</v>
      </c>
      <c r="M10" s="576"/>
      <c r="N10" s="576"/>
      <c r="O10" s="576"/>
    </row>
    <row r="11" spans="1:21" ht="31.5" customHeight="1" x14ac:dyDescent="0.2">
      <c r="A11" s="577"/>
      <c r="B11" s="577"/>
      <c r="C11" s="577"/>
      <c r="D11" s="581"/>
      <c r="E11" s="582"/>
      <c r="F11" s="584"/>
      <c r="G11" s="579"/>
      <c r="H11" s="579"/>
      <c r="I11" s="579"/>
      <c r="J11" s="579"/>
      <c r="K11" s="579"/>
      <c r="L11" s="576" t="s">
        <v>94</v>
      </c>
      <c r="M11" s="568" t="s">
        <v>203</v>
      </c>
      <c r="N11" s="566" t="s">
        <v>204</v>
      </c>
      <c r="O11" s="587" t="s">
        <v>205</v>
      </c>
    </row>
    <row r="12" spans="1:21" ht="54" customHeight="1" x14ac:dyDescent="0.2">
      <c r="A12" s="577"/>
      <c r="B12" s="577"/>
      <c r="C12" s="577"/>
      <c r="D12" s="581"/>
      <c r="E12" s="582"/>
      <c r="F12" s="584"/>
      <c r="G12" s="580"/>
      <c r="H12" s="580"/>
      <c r="I12" s="580"/>
      <c r="J12" s="580"/>
      <c r="K12" s="580"/>
      <c r="L12" s="576"/>
      <c r="M12" s="569"/>
      <c r="N12" s="567"/>
      <c r="O12" s="588"/>
    </row>
    <row r="13" spans="1:21" ht="14.25" x14ac:dyDescent="0.2">
      <c r="A13" s="571" t="s">
        <v>239</v>
      </c>
      <c r="B13" s="571"/>
      <c r="C13" s="571"/>
      <c r="D13" s="571"/>
      <c r="E13" s="571"/>
      <c r="F13" s="571"/>
      <c r="G13" s="571"/>
      <c r="H13" s="571"/>
      <c r="I13" s="571"/>
      <c r="J13" s="571"/>
      <c r="K13" s="571"/>
      <c r="L13" s="571"/>
      <c r="M13" s="571"/>
      <c r="N13" s="571"/>
      <c r="O13" s="571"/>
    </row>
    <row r="14" spans="1:21" ht="14.25" x14ac:dyDescent="0.2">
      <c r="A14" s="590" t="s">
        <v>6</v>
      </c>
      <c r="B14" s="590"/>
      <c r="C14" s="590"/>
      <c r="D14" s="590"/>
      <c r="E14" s="590"/>
      <c r="F14" s="590"/>
      <c r="G14" s="590"/>
      <c r="H14" s="590"/>
      <c r="I14" s="590"/>
      <c r="J14" s="590"/>
      <c r="K14" s="590"/>
      <c r="L14" s="590"/>
      <c r="M14" s="590"/>
      <c r="N14" s="590"/>
      <c r="O14" s="590"/>
    </row>
    <row r="15" spans="1:21" ht="14.25" x14ac:dyDescent="0.2">
      <c r="A15" s="13" t="s">
        <v>7</v>
      </c>
      <c r="B15" s="570" t="s">
        <v>8</v>
      </c>
      <c r="C15" s="570"/>
      <c r="D15" s="570"/>
      <c r="E15" s="570"/>
      <c r="F15" s="570"/>
      <c r="G15" s="570"/>
      <c r="H15" s="570"/>
      <c r="I15" s="570"/>
      <c r="J15" s="570"/>
      <c r="K15" s="570"/>
      <c r="L15" s="570"/>
      <c r="M15" s="570"/>
      <c r="N15" s="570"/>
      <c r="O15" s="570"/>
    </row>
    <row r="16" spans="1:21" ht="14.25" x14ac:dyDescent="0.2">
      <c r="A16" s="13" t="s">
        <v>7</v>
      </c>
      <c r="B16" s="276" t="s">
        <v>7</v>
      </c>
      <c r="C16" s="589" t="s">
        <v>9</v>
      </c>
      <c r="D16" s="589"/>
      <c r="E16" s="589"/>
      <c r="F16" s="589"/>
      <c r="G16" s="589"/>
      <c r="H16" s="589"/>
      <c r="I16" s="589"/>
      <c r="J16" s="589"/>
      <c r="K16" s="589"/>
      <c r="L16" s="589"/>
      <c r="M16" s="589"/>
      <c r="N16" s="589"/>
      <c r="O16" s="589"/>
    </row>
    <row r="17" spans="1:17" ht="12.75" customHeight="1" x14ac:dyDescent="0.2">
      <c r="A17" s="591" t="s">
        <v>7</v>
      </c>
      <c r="B17" s="625" t="s">
        <v>7</v>
      </c>
      <c r="C17" s="610" t="s">
        <v>7</v>
      </c>
      <c r="D17" s="626" t="s">
        <v>10</v>
      </c>
      <c r="E17" s="629" t="s">
        <v>244</v>
      </c>
      <c r="F17" s="623" t="s">
        <v>11</v>
      </c>
      <c r="G17" s="624">
        <v>6.5</v>
      </c>
      <c r="H17" s="624">
        <v>18.399999999999999</v>
      </c>
      <c r="I17" s="627">
        <v>18.399999999999999</v>
      </c>
      <c r="J17" s="628">
        <v>6</v>
      </c>
      <c r="K17" s="592">
        <v>6.2</v>
      </c>
      <c r="L17" s="289" t="s">
        <v>262</v>
      </c>
      <c r="M17" s="290">
        <v>8</v>
      </c>
      <c r="N17" s="290">
        <v>8</v>
      </c>
      <c r="O17" s="290">
        <v>8</v>
      </c>
      <c r="P17" s="291"/>
      <c r="Q17" s="291"/>
    </row>
    <row r="18" spans="1:17" ht="27" customHeight="1" x14ac:dyDescent="0.2">
      <c r="A18" s="591"/>
      <c r="B18" s="625"/>
      <c r="C18" s="610"/>
      <c r="D18" s="626"/>
      <c r="E18" s="629"/>
      <c r="F18" s="623"/>
      <c r="G18" s="624"/>
      <c r="H18" s="624"/>
      <c r="I18" s="627"/>
      <c r="J18" s="628"/>
      <c r="K18" s="593"/>
      <c r="L18" s="14" t="s">
        <v>161</v>
      </c>
      <c r="M18" s="15" t="s">
        <v>55</v>
      </c>
      <c r="N18" s="15" t="s">
        <v>55</v>
      </c>
      <c r="O18" s="15" t="s">
        <v>55</v>
      </c>
    </row>
    <row r="19" spans="1:17" ht="38.25" x14ac:dyDescent="0.2">
      <c r="A19" s="591"/>
      <c r="B19" s="625"/>
      <c r="C19" s="610"/>
      <c r="D19" s="626"/>
      <c r="E19" s="629"/>
      <c r="F19" s="623"/>
      <c r="G19" s="624"/>
      <c r="H19" s="624"/>
      <c r="I19" s="627"/>
      <c r="J19" s="628"/>
      <c r="K19" s="593"/>
      <c r="L19" s="14" t="s">
        <v>56</v>
      </c>
      <c r="M19" s="15" t="s">
        <v>57</v>
      </c>
      <c r="N19" s="15" t="s">
        <v>57</v>
      </c>
      <c r="O19" s="15" t="s">
        <v>57</v>
      </c>
    </row>
    <row r="20" spans="1:17" ht="12.75" customHeight="1" x14ac:dyDescent="0.2">
      <c r="A20" s="591"/>
      <c r="B20" s="625"/>
      <c r="C20" s="610"/>
      <c r="D20" s="626"/>
      <c r="E20" s="629"/>
      <c r="F20" s="623"/>
      <c r="G20" s="624"/>
      <c r="H20" s="624"/>
      <c r="I20" s="627"/>
      <c r="J20" s="628"/>
      <c r="K20" s="593"/>
      <c r="L20" s="633" t="s">
        <v>96</v>
      </c>
      <c r="M20" s="573" t="s">
        <v>86</v>
      </c>
      <c r="N20" s="573" t="s">
        <v>162</v>
      </c>
      <c r="O20" s="573" t="s">
        <v>86</v>
      </c>
    </row>
    <row r="21" spans="1:17" ht="25.5" x14ac:dyDescent="0.2">
      <c r="A21" s="591"/>
      <c r="B21" s="625"/>
      <c r="C21" s="610"/>
      <c r="D21" s="626"/>
      <c r="E21" s="629"/>
      <c r="F21" s="16" t="s">
        <v>12</v>
      </c>
      <c r="G21" s="17">
        <f>SUM(G17)</f>
        <v>6.5</v>
      </c>
      <c r="H21" s="17">
        <f>SUM(H17)</f>
        <v>18.399999999999999</v>
      </c>
      <c r="I21" s="17">
        <f>SUM(I17)</f>
        <v>18.399999999999999</v>
      </c>
      <c r="J21" s="17">
        <f>SUM(J17)</f>
        <v>6</v>
      </c>
      <c r="K21" s="17">
        <f>SUM(K17)</f>
        <v>6.2</v>
      </c>
      <c r="L21" s="634"/>
      <c r="M21" s="574"/>
      <c r="N21" s="574"/>
      <c r="O21" s="574"/>
    </row>
    <row r="22" spans="1:17" ht="15" x14ac:dyDescent="0.25">
      <c r="A22" s="18" t="s">
        <v>7</v>
      </c>
      <c r="B22" s="19" t="s">
        <v>7</v>
      </c>
      <c r="C22" s="20"/>
      <c r="D22" s="636" t="s">
        <v>13</v>
      </c>
      <c r="E22" s="636"/>
      <c r="F22" s="636"/>
      <c r="G22" s="21">
        <f>SUM(G21)</f>
        <v>6.5</v>
      </c>
      <c r="H22" s="21">
        <f>SUM(H21)</f>
        <v>18.399999999999999</v>
      </c>
      <c r="I22" s="21">
        <f>SUM(I21)</f>
        <v>18.399999999999999</v>
      </c>
      <c r="J22" s="21">
        <f>SUM(J21)</f>
        <v>6</v>
      </c>
      <c r="K22" s="21">
        <f>SUM(K21)</f>
        <v>6.2</v>
      </c>
      <c r="L22" s="635"/>
      <c r="M22" s="635"/>
      <c r="N22" s="635"/>
      <c r="O22" s="635"/>
    </row>
    <row r="23" spans="1:17" ht="14.25" x14ac:dyDescent="0.2">
      <c r="A23" s="18" t="s">
        <v>7</v>
      </c>
      <c r="B23" s="19" t="s">
        <v>14</v>
      </c>
      <c r="C23" s="22"/>
      <c r="D23" s="22" t="s">
        <v>15</v>
      </c>
      <c r="E23" s="19"/>
      <c r="F23" s="23"/>
      <c r="G23" s="269"/>
      <c r="H23" s="269"/>
      <c r="I23" s="269"/>
      <c r="J23" s="269"/>
      <c r="K23" s="269"/>
      <c r="L23" s="630"/>
      <c r="M23" s="631"/>
      <c r="N23" s="631"/>
      <c r="O23" s="632"/>
    </row>
    <row r="24" spans="1:17" ht="66.75" customHeight="1" x14ac:dyDescent="0.2">
      <c r="A24" s="1014" t="s">
        <v>7</v>
      </c>
      <c r="B24" s="589" t="s">
        <v>14</v>
      </c>
      <c r="C24" s="1018" t="s">
        <v>14</v>
      </c>
      <c r="D24" s="626" t="s">
        <v>74</v>
      </c>
      <c r="E24" s="733" t="s">
        <v>227</v>
      </c>
      <c r="F24" s="24" t="s">
        <v>11</v>
      </c>
      <c r="G24" s="236">
        <v>35.200000000000003</v>
      </c>
      <c r="H24" s="236">
        <v>29</v>
      </c>
      <c r="I24" s="251">
        <v>29</v>
      </c>
      <c r="J24" s="236">
        <v>29</v>
      </c>
      <c r="K24" s="236">
        <v>29</v>
      </c>
      <c r="L24" s="25" t="s">
        <v>97</v>
      </c>
      <c r="M24" s="26">
        <v>19</v>
      </c>
      <c r="N24" s="26">
        <v>19</v>
      </c>
      <c r="O24" s="26">
        <v>19</v>
      </c>
    </row>
    <row r="25" spans="1:17" ht="20.25" customHeight="1" x14ac:dyDescent="0.2">
      <c r="A25" s="1014"/>
      <c r="B25" s="589"/>
      <c r="C25" s="1018"/>
      <c r="D25" s="626"/>
      <c r="E25" s="733"/>
      <c r="F25" s="16" t="s">
        <v>12</v>
      </c>
      <c r="G25" s="17">
        <f>SUM(G24)</f>
        <v>35.200000000000003</v>
      </c>
      <c r="H25" s="17">
        <f t="shared" ref="H25:K25" si="0">SUM(H24)</f>
        <v>29</v>
      </c>
      <c r="I25" s="27">
        <f t="shared" si="0"/>
        <v>29</v>
      </c>
      <c r="J25" s="27">
        <f t="shared" si="0"/>
        <v>29</v>
      </c>
      <c r="K25" s="27">
        <f t="shared" si="0"/>
        <v>29</v>
      </c>
      <c r="L25" s="1008"/>
      <c r="M25" s="1009"/>
      <c r="N25" s="1009"/>
      <c r="O25" s="1010"/>
    </row>
    <row r="26" spans="1:17" ht="46.5" customHeight="1" x14ac:dyDescent="0.2">
      <c r="A26" s="637" t="s">
        <v>7</v>
      </c>
      <c r="B26" s="640" t="s">
        <v>14</v>
      </c>
      <c r="C26" s="658" t="s">
        <v>22</v>
      </c>
      <c r="D26" s="1025" t="s">
        <v>242</v>
      </c>
      <c r="E26" s="611" t="s">
        <v>227</v>
      </c>
      <c r="F26" s="28" t="s">
        <v>11</v>
      </c>
      <c r="G26" s="29"/>
      <c r="H26" s="237">
        <v>29</v>
      </c>
      <c r="I26" s="227">
        <v>29</v>
      </c>
      <c r="J26" s="30"/>
      <c r="K26" s="30"/>
      <c r="L26" s="1027" t="s">
        <v>188</v>
      </c>
      <c r="M26" s="1015">
        <v>500</v>
      </c>
      <c r="N26" s="1015">
        <v>500</v>
      </c>
      <c r="O26" s="1015">
        <v>500</v>
      </c>
    </row>
    <row r="27" spans="1:17" ht="18.75" customHeight="1" x14ac:dyDescent="0.2">
      <c r="A27" s="997"/>
      <c r="B27" s="998"/>
      <c r="C27" s="1024"/>
      <c r="D27" s="1026"/>
      <c r="E27" s="612"/>
      <c r="F27" s="31" t="s">
        <v>12</v>
      </c>
      <c r="G27" s="32">
        <f>SUM(G26)</f>
        <v>0</v>
      </c>
      <c r="H27" s="32">
        <f t="shared" ref="H27" si="1">SUM(H26)</f>
        <v>29</v>
      </c>
      <c r="I27" s="32">
        <f t="shared" ref="I27" si="2">SUM(I26)</f>
        <v>29</v>
      </c>
      <c r="J27" s="32">
        <f t="shared" ref="J27" si="3">SUM(J26)</f>
        <v>0</v>
      </c>
      <c r="K27" s="32">
        <f t="shared" ref="K27" si="4">SUM(K26)</f>
        <v>0</v>
      </c>
      <c r="L27" s="1028"/>
      <c r="M27" s="1016"/>
      <c r="N27" s="1016"/>
      <c r="O27" s="1016"/>
    </row>
    <row r="28" spans="1:17" ht="72" customHeight="1" x14ac:dyDescent="0.2">
      <c r="A28" s="734" t="s">
        <v>7</v>
      </c>
      <c r="B28" s="735" t="s">
        <v>14</v>
      </c>
      <c r="C28" s="736" t="s">
        <v>25</v>
      </c>
      <c r="D28" s="737" t="s">
        <v>243</v>
      </c>
      <c r="E28" s="612"/>
      <c r="F28" s="33" t="s">
        <v>11</v>
      </c>
      <c r="G28" s="34"/>
      <c r="H28" s="237">
        <v>187</v>
      </c>
      <c r="I28" s="227">
        <v>187</v>
      </c>
      <c r="J28" s="292">
        <v>50</v>
      </c>
      <c r="K28" s="292">
        <v>50</v>
      </c>
      <c r="L28" s="1029"/>
      <c r="M28" s="1017"/>
      <c r="N28" s="1017"/>
      <c r="O28" s="1017"/>
    </row>
    <row r="29" spans="1:17" ht="27" customHeight="1" x14ac:dyDescent="0.2">
      <c r="A29" s="639"/>
      <c r="B29" s="642"/>
      <c r="C29" s="660"/>
      <c r="D29" s="738"/>
      <c r="E29" s="613"/>
      <c r="F29" s="16" t="s">
        <v>12</v>
      </c>
      <c r="G29" s="17">
        <f>SUM(G28)</f>
        <v>0</v>
      </c>
      <c r="H29" s="17">
        <f t="shared" ref="H29:K29" si="5">SUM(H28)</f>
        <v>187</v>
      </c>
      <c r="I29" s="17">
        <f>SUM(I28)</f>
        <v>187</v>
      </c>
      <c r="J29" s="17">
        <f t="shared" si="5"/>
        <v>50</v>
      </c>
      <c r="K29" s="17">
        <f t="shared" si="5"/>
        <v>50</v>
      </c>
      <c r="L29" s="1011"/>
      <c r="M29" s="1012"/>
      <c r="N29" s="1012"/>
      <c r="O29" s="1013"/>
    </row>
    <row r="30" spans="1:17" ht="15" x14ac:dyDescent="0.25">
      <c r="A30" s="18" t="s">
        <v>7</v>
      </c>
      <c r="B30" s="19" t="s">
        <v>14</v>
      </c>
      <c r="C30" s="20"/>
      <c r="D30" s="1019" t="s">
        <v>13</v>
      </c>
      <c r="E30" s="1019"/>
      <c r="F30" s="1019"/>
      <c r="G30" s="21">
        <f>SUM(G25+G27+G29)</f>
        <v>35.200000000000003</v>
      </c>
      <c r="H30" s="21">
        <f t="shared" ref="H30:K30" si="6">SUM(H25+H27+H29)</f>
        <v>245</v>
      </c>
      <c r="I30" s="21">
        <f t="shared" si="6"/>
        <v>245</v>
      </c>
      <c r="J30" s="21">
        <f t="shared" si="6"/>
        <v>79</v>
      </c>
      <c r="K30" s="21">
        <f t="shared" si="6"/>
        <v>79</v>
      </c>
      <c r="L30" s="1023"/>
      <c r="M30" s="1023"/>
      <c r="N30" s="1023"/>
      <c r="O30" s="1023"/>
    </row>
    <row r="31" spans="1:17" ht="15" x14ac:dyDescent="0.25">
      <c r="A31" s="18" t="s">
        <v>7</v>
      </c>
      <c r="B31" s="1020" t="s">
        <v>16</v>
      </c>
      <c r="C31" s="1021"/>
      <c r="D31" s="1021"/>
      <c r="E31" s="1021"/>
      <c r="F31" s="1022"/>
      <c r="G31" s="35">
        <f>ABS(G22+G30)</f>
        <v>41.7</v>
      </c>
      <c r="H31" s="35">
        <f>ABS(H22+H30)</f>
        <v>263.39999999999998</v>
      </c>
      <c r="I31" s="35">
        <f>ABS(I22+I30)</f>
        <v>263.39999999999998</v>
      </c>
      <c r="J31" s="35">
        <f>ABS(J22+J30)</f>
        <v>85</v>
      </c>
      <c r="K31" s="35">
        <f>ABS(K22+K30)</f>
        <v>85.2</v>
      </c>
      <c r="L31" s="701"/>
      <c r="M31" s="701"/>
      <c r="N31" s="701"/>
      <c r="O31" s="701"/>
    </row>
    <row r="32" spans="1:17" ht="14.25" x14ac:dyDescent="0.2">
      <c r="A32" s="18" t="s">
        <v>14</v>
      </c>
      <c r="B32" s="1002" t="s">
        <v>189</v>
      </c>
      <c r="C32" s="1003"/>
      <c r="D32" s="1003"/>
      <c r="E32" s="1003"/>
      <c r="F32" s="1003"/>
      <c r="G32" s="1003"/>
      <c r="H32" s="1003"/>
      <c r="I32" s="1003"/>
      <c r="J32" s="1003"/>
      <c r="K32" s="1003"/>
      <c r="L32" s="1003"/>
      <c r="M32" s="1003"/>
      <c r="N32" s="1003"/>
      <c r="O32" s="1004"/>
    </row>
    <row r="33" spans="1:27" ht="14.25" x14ac:dyDescent="0.2">
      <c r="A33" s="18" t="s">
        <v>14</v>
      </c>
      <c r="B33" s="22" t="s">
        <v>7</v>
      </c>
      <c r="C33" s="987" t="s">
        <v>17</v>
      </c>
      <c r="D33" s="987"/>
      <c r="E33" s="987"/>
      <c r="F33" s="987"/>
      <c r="G33" s="987"/>
      <c r="H33" s="987"/>
      <c r="I33" s="987"/>
      <c r="J33" s="987"/>
      <c r="K33" s="987"/>
      <c r="L33" s="987"/>
      <c r="M33" s="987"/>
      <c r="N33" s="987"/>
      <c r="O33" s="987"/>
    </row>
    <row r="34" spans="1:27" ht="30" customHeight="1" x14ac:dyDescent="0.2">
      <c r="A34" s="637" t="s">
        <v>14</v>
      </c>
      <c r="B34" s="640" t="s">
        <v>7</v>
      </c>
      <c r="C34" s="988" t="s">
        <v>7</v>
      </c>
      <c r="D34" s="1005" t="s">
        <v>18</v>
      </c>
      <c r="E34" s="664" t="s">
        <v>227</v>
      </c>
      <c r="F34" s="36" t="s">
        <v>231</v>
      </c>
      <c r="G34" s="245">
        <f>20501.9-3257.9</f>
        <v>17244</v>
      </c>
      <c r="H34" s="245">
        <v>17791.599999999999</v>
      </c>
      <c r="I34" s="530">
        <v>17772.400000000001</v>
      </c>
      <c r="J34" s="245">
        <f>20751.2-3381.6</f>
        <v>17369.600000000002</v>
      </c>
      <c r="K34" s="245">
        <f>21523.3-3381.6</f>
        <v>18141.7</v>
      </c>
      <c r="L34" s="991" t="s">
        <v>98</v>
      </c>
      <c r="M34" s="994">
        <v>33</v>
      </c>
      <c r="N34" s="994">
        <v>32</v>
      </c>
      <c r="O34" s="999">
        <v>32</v>
      </c>
      <c r="P34" s="1107"/>
      <c r="Q34" s="1107"/>
      <c r="R34" s="247"/>
      <c r="S34" s="248"/>
      <c r="T34" s="248"/>
      <c r="U34" s="249"/>
      <c r="V34" s="293"/>
      <c r="W34" s="293"/>
      <c r="X34" s="293"/>
      <c r="AA34" s="294"/>
    </row>
    <row r="35" spans="1:27" ht="37.5" customHeight="1" x14ac:dyDescent="0.2">
      <c r="A35" s="638"/>
      <c r="B35" s="641"/>
      <c r="C35" s="989"/>
      <c r="D35" s="1006"/>
      <c r="E35" s="665"/>
      <c r="F35" s="36" t="s">
        <v>290</v>
      </c>
      <c r="G35" s="245">
        <f>3257.9+125.1</f>
        <v>3383</v>
      </c>
      <c r="H35" s="245">
        <v>3447.6</v>
      </c>
      <c r="I35" s="512">
        <v>3447.6</v>
      </c>
      <c r="J35" s="245">
        <v>3381.6</v>
      </c>
      <c r="K35" s="245">
        <v>3381.6</v>
      </c>
      <c r="L35" s="992"/>
      <c r="M35" s="995"/>
      <c r="N35" s="995"/>
      <c r="O35" s="1000"/>
      <c r="P35" s="295"/>
      <c r="Q35" s="247"/>
      <c r="R35" s="247"/>
      <c r="S35" s="248"/>
      <c r="T35" s="248"/>
      <c r="U35" s="249"/>
      <c r="V35" s="37"/>
      <c r="W35" s="37"/>
      <c r="X35" s="37"/>
    </row>
    <row r="36" spans="1:27" ht="32.25" customHeight="1" x14ac:dyDescent="0.2">
      <c r="A36" s="638"/>
      <c r="B36" s="641"/>
      <c r="C36" s="989"/>
      <c r="D36" s="1006"/>
      <c r="E36" s="665"/>
      <c r="F36" s="36" t="s">
        <v>291</v>
      </c>
      <c r="G36" s="245"/>
      <c r="H36" s="245">
        <v>462.3</v>
      </c>
      <c r="I36" s="512">
        <v>459.3</v>
      </c>
      <c r="J36" s="245"/>
      <c r="K36" s="245"/>
      <c r="L36" s="992"/>
      <c r="M36" s="995"/>
      <c r="N36" s="995"/>
      <c r="O36" s="1000"/>
      <c r="P36" s="295"/>
      <c r="Q36" s="247"/>
      <c r="R36" s="247"/>
      <c r="S36" s="248"/>
      <c r="T36" s="248"/>
      <c r="U36" s="249"/>
      <c r="V36" s="37"/>
      <c r="W36" s="37"/>
      <c r="X36" s="37"/>
    </row>
    <row r="37" spans="1:27" ht="33.75" customHeight="1" x14ac:dyDescent="0.2">
      <c r="A37" s="638"/>
      <c r="B37" s="641"/>
      <c r="C37" s="989"/>
      <c r="D37" s="1006"/>
      <c r="E37" s="665"/>
      <c r="F37" s="36" t="s">
        <v>292</v>
      </c>
      <c r="G37" s="245"/>
      <c r="H37" s="245">
        <v>58</v>
      </c>
      <c r="I37" s="512">
        <v>55.4</v>
      </c>
      <c r="J37" s="245"/>
      <c r="K37" s="245"/>
      <c r="L37" s="992"/>
      <c r="M37" s="995"/>
      <c r="N37" s="995"/>
      <c r="O37" s="1000"/>
      <c r="P37" s="246"/>
      <c r="Q37" s="247"/>
      <c r="R37" s="247"/>
      <c r="S37" s="248"/>
      <c r="T37" s="248"/>
      <c r="U37" s="249"/>
      <c r="V37" s="37"/>
      <c r="W37" s="37"/>
      <c r="X37" s="37"/>
    </row>
    <row r="38" spans="1:27" ht="33.75" customHeight="1" x14ac:dyDescent="0.2">
      <c r="A38" s="638"/>
      <c r="B38" s="641"/>
      <c r="C38" s="989"/>
      <c r="D38" s="1006"/>
      <c r="E38" s="665"/>
      <c r="F38" s="36" t="s">
        <v>258</v>
      </c>
      <c r="G38" s="245"/>
      <c r="H38" s="245">
        <v>74.7</v>
      </c>
      <c r="I38" s="512">
        <v>78.5</v>
      </c>
      <c r="J38" s="245"/>
      <c r="K38" s="245"/>
      <c r="L38" s="993"/>
      <c r="M38" s="996"/>
      <c r="N38" s="996"/>
      <c r="O38" s="1001"/>
      <c r="P38" s="246"/>
      <c r="Q38" s="247"/>
      <c r="R38" s="247"/>
      <c r="S38" s="248"/>
      <c r="T38" s="248"/>
      <c r="U38" s="249"/>
      <c r="V38" s="37"/>
      <c r="W38" s="37"/>
      <c r="X38" s="37"/>
    </row>
    <row r="39" spans="1:27" ht="18.75" customHeight="1" x14ac:dyDescent="0.2">
      <c r="A39" s="638"/>
      <c r="B39" s="641"/>
      <c r="C39" s="989"/>
      <c r="D39" s="1006"/>
      <c r="E39" s="665"/>
      <c r="F39" s="618" t="s">
        <v>11</v>
      </c>
      <c r="G39" s="603">
        <f>5640.9-63.7</f>
        <v>5577.2</v>
      </c>
      <c r="H39" s="651">
        <v>5560.2</v>
      </c>
      <c r="I39" s="653">
        <v>5560.2</v>
      </c>
      <c r="J39" s="603">
        <v>5309.8</v>
      </c>
      <c r="K39" s="603">
        <v>5508.8</v>
      </c>
      <c r="L39" s="38" t="s">
        <v>60</v>
      </c>
      <c r="M39" s="39">
        <v>1</v>
      </c>
      <c r="N39" s="39">
        <v>1</v>
      </c>
      <c r="O39" s="39">
        <v>1</v>
      </c>
      <c r="P39" s="297"/>
      <c r="Q39" s="297"/>
      <c r="R39" s="297"/>
      <c r="S39" s="246"/>
      <c r="T39" s="246"/>
      <c r="U39" s="40"/>
      <c r="V39" s="41"/>
      <c r="W39" s="41"/>
      <c r="X39" s="41"/>
    </row>
    <row r="40" spans="1:27" ht="25.5" x14ac:dyDescent="0.2">
      <c r="A40" s="638"/>
      <c r="B40" s="641"/>
      <c r="C40" s="989"/>
      <c r="D40" s="1006"/>
      <c r="E40" s="665"/>
      <c r="F40" s="619"/>
      <c r="G40" s="604"/>
      <c r="H40" s="652"/>
      <c r="I40" s="654"/>
      <c r="J40" s="604"/>
      <c r="K40" s="604"/>
      <c r="L40" s="38" t="s">
        <v>20</v>
      </c>
      <c r="M40" s="39">
        <v>1</v>
      </c>
      <c r="N40" s="39">
        <v>1</v>
      </c>
      <c r="O40" s="39">
        <v>1</v>
      </c>
      <c r="P40" s="297"/>
      <c r="Q40" s="297"/>
      <c r="R40" s="297"/>
      <c r="S40" s="246"/>
      <c r="T40" s="246"/>
      <c r="U40" s="40"/>
      <c r="V40" s="41"/>
      <c r="W40" s="41"/>
      <c r="X40" s="41"/>
    </row>
    <row r="41" spans="1:27" ht="51" x14ac:dyDescent="0.2">
      <c r="A41" s="638"/>
      <c r="B41" s="641"/>
      <c r="C41" s="989"/>
      <c r="D41" s="1006"/>
      <c r="E41" s="665"/>
      <c r="F41" s="619"/>
      <c r="G41" s="604"/>
      <c r="H41" s="652"/>
      <c r="I41" s="654"/>
      <c r="J41" s="604"/>
      <c r="K41" s="604"/>
      <c r="L41" s="42" t="s">
        <v>123</v>
      </c>
      <c r="M41" s="39">
        <v>10</v>
      </c>
      <c r="N41" s="39">
        <v>20</v>
      </c>
      <c r="O41" s="39">
        <v>32</v>
      </c>
      <c r="P41" s="297"/>
      <c r="Q41" s="297"/>
      <c r="R41" s="297"/>
      <c r="S41" s="246"/>
      <c r="T41" s="246"/>
      <c r="U41" s="43"/>
      <c r="V41" s="41"/>
      <c r="W41" s="41"/>
      <c r="X41" s="41"/>
    </row>
    <row r="42" spans="1:27" ht="38.25" customHeight="1" x14ac:dyDescent="0.2">
      <c r="A42" s="638"/>
      <c r="B42" s="641"/>
      <c r="C42" s="989"/>
      <c r="D42" s="1006"/>
      <c r="E42" s="665"/>
      <c r="F42" s="619"/>
      <c r="G42" s="604"/>
      <c r="H42" s="652"/>
      <c r="I42" s="654"/>
      <c r="J42" s="604"/>
      <c r="K42" s="604"/>
      <c r="L42" s="42" t="s">
        <v>295</v>
      </c>
      <c r="M42" s="39">
        <v>27</v>
      </c>
      <c r="N42" s="39"/>
      <c r="O42" s="39"/>
      <c r="P42" s="1059"/>
      <c r="Q42" s="1059"/>
      <c r="R42" s="1059"/>
      <c r="S42" s="246"/>
      <c r="T42" s="246"/>
      <c r="U42" s="43"/>
      <c r="V42" s="41"/>
      <c r="W42" s="41"/>
      <c r="X42" s="41"/>
    </row>
    <row r="43" spans="1:27" ht="38.25" customHeight="1" x14ac:dyDescent="0.2">
      <c r="A43" s="638"/>
      <c r="B43" s="641"/>
      <c r="C43" s="989"/>
      <c r="D43" s="1006"/>
      <c r="E43" s="665"/>
      <c r="F43" s="619"/>
      <c r="G43" s="604"/>
      <c r="H43" s="652"/>
      <c r="I43" s="654"/>
      <c r="J43" s="604"/>
      <c r="K43" s="604"/>
      <c r="L43" s="298" t="s">
        <v>58</v>
      </c>
      <c r="M43" s="44" t="s">
        <v>59</v>
      </c>
      <c r="N43" s="44" t="s">
        <v>59</v>
      </c>
      <c r="O43" s="44" t="s">
        <v>59</v>
      </c>
      <c r="P43" s="1059"/>
      <c r="Q43" s="1059"/>
      <c r="R43" s="1059"/>
      <c r="S43" s="246"/>
      <c r="T43" s="246"/>
      <c r="U43" s="43"/>
      <c r="V43" s="41"/>
      <c r="W43" s="41"/>
      <c r="X43" s="41"/>
    </row>
    <row r="44" spans="1:27" ht="26.25" customHeight="1" x14ac:dyDescent="0.2">
      <c r="A44" s="638"/>
      <c r="B44" s="641"/>
      <c r="C44" s="989"/>
      <c r="D44" s="1006"/>
      <c r="E44" s="665"/>
      <c r="F44" s="619"/>
      <c r="G44" s="604"/>
      <c r="H44" s="652"/>
      <c r="I44" s="654"/>
      <c r="J44" s="604"/>
      <c r="K44" s="614"/>
      <c r="L44" s="513" t="s">
        <v>316</v>
      </c>
      <c r="M44" s="514">
        <v>733</v>
      </c>
      <c r="N44" s="267"/>
      <c r="O44" s="267"/>
      <c r="P44" s="1059"/>
      <c r="Q44" s="1059"/>
      <c r="R44" s="1059"/>
      <c r="S44" s="246"/>
      <c r="T44" s="246"/>
      <c r="U44" s="43"/>
      <c r="V44" s="41"/>
      <c r="W44" s="41"/>
      <c r="X44" s="41"/>
    </row>
    <row r="45" spans="1:27" ht="23.25" customHeight="1" x14ac:dyDescent="0.2">
      <c r="A45" s="638"/>
      <c r="B45" s="641"/>
      <c r="C45" s="989"/>
      <c r="D45" s="1006"/>
      <c r="E45" s="665"/>
      <c r="F45" s="619"/>
      <c r="G45" s="604"/>
      <c r="H45" s="652"/>
      <c r="I45" s="654"/>
      <c r="J45" s="604"/>
      <c r="K45" s="614"/>
      <c r="L45" s="515" t="s">
        <v>321</v>
      </c>
      <c r="M45" s="514">
        <v>8</v>
      </c>
      <c r="N45" s="267"/>
      <c r="O45" s="267"/>
      <c r="P45" s="1059"/>
      <c r="Q45" s="1059"/>
      <c r="R45" s="1059"/>
      <c r="S45" s="246"/>
      <c r="T45" s="246"/>
      <c r="U45" s="43"/>
      <c r="V45" s="41"/>
      <c r="W45" s="41"/>
      <c r="X45" s="41"/>
    </row>
    <row r="46" spans="1:27" ht="23.25" customHeight="1" x14ac:dyDescent="0.2">
      <c r="A46" s="638"/>
      <c r="B46" s="641"/>
      <c r="C46" s="989"/>
      <c r="D46" s="1006"/>
      <c r="E46" s="665"/>
      <c r="F46" s="619"/>
      <c r="G46" s="604"/>
      <c r="H46" s="652"/>
      <c r="I46" s="654"/>
      <c r="J46" s="604"/>
      <c r="K46" s="614"/>
      <c r="L46" s="516" t="s">
        <v>317</v>
      </c>
      <c r="M46" s="514">
        <v>700</v>
      </c>
      <c r="N46" s="267"/>
      <c r="O46" s="267"/>
      <c r="P46" s="1059"/>
      <c r="Q46" s="1059"/>
      <c r="R46" s="1059"/>
      <c r="S46" s="246"/>
      <c r="T46" s="246"/>
      <c r="U46" s="43"/>
      <c r="V46" s="41"/>
      <c r="W46" s="41"/>
      <c r="X46" s="41"/>
    </row>
    <row r="47" spans="1:27" ht="38.25" customHeight="1" x14ac:dyDescent="0.2">
      <c r="A47" s="638"/>
      <c r="B47" s="641"/>
      <c r="C47" s="989"/>
      <c r="D47" s="1006"/>
      <c r="E47" s="665"/>
      <c r="F47" s="619"/>
      <c r="G47" s="604"/>
      <c r="H47" s="652"/>
      <c r="I47" s="654"/>
      <c r="J47" s="604"/>
      <c r="K47" s="614"/>
      <c r="L47" s="238" t="s">
        <v>296</v>
      </c>
      <c r="M47" s="220">
        <v>200</v>
      </c>
      <c r="N47" s="220"/>
      <c r="O47" s="220"/>
      <c r="P47" s="1059"/>
      <c r="Q47" s="1059"/>
      <c r="R47" s="1059"/>
      <c r="S47" s="43"/>
      <c r="T47" s="41"/>
      <c r="U47" s="41"/>
      <c r="V47" s="41"/>
    </row>
    <row r="48" spans="1:27" ht="25.5" customHeight="1" x14ac:dyDescent="0.2">
      <c r="A48" s="638"/>
      <c r="B48" s="641"/>
      <c r="C48" s="989"/>
      <c r="D48" s="1006"/>
      <c r="E48" s="665"/>
      <c r="F48" s="619"/>
      <c r="G48" s="604"/>
      <c r="H48" s="652"/>
      <c r="I48" s="654"/>
      <c r="J48" s="604"/>
      <c r="K48" s="614"/>
      <c r="L48" s="123" t="s">
        <v>276</v>
      </c>
      <c r="M48" s="219" t="s">
        <v>277</v>
      </c>
      <c r="N48" s="219" t="s">
        <v>277</v>
      </c>
      <c r="O48" s="220">
        <v>12.4</v>
      </c>
      <c r="P48" s="1059"/>
      <c r="Q48" s="1059"/>
      <c r="R48" s="1059"/>
      <c r="S48" s="246"/>
      <c r="T48" s="246"/>
      <c r="U48" s="299"/>
      <c r="V48" s="45"/>
      <c r="W48" s="45"/>
      <c r="X48" s="45"/>
    </row>
    <row r="49" spans="1:24" ht="37.5" customHeight="1" x14ac:dyDescent="0.2">
      <c r="A49" s="638"/>
      <c r="B49" s="641"/>
      <c r="C49" s="989"/>
      <c r="D49" s="1006"/>
      <c r="E49" s="665"/>
      <c r="F49" s="619"/>
      <c r="G49" s="604"/>
      <c r="H49" s="652"/>
      <c r="I49" s="654"/>
      <c r="J49" s="604"/>
      <c r="K49" s="614"/>
      <c r="L49" s="218" t="s">
        <v>278</v>
      </c>
      <c r="M49" s="212" t="s">
        <v>279</v>
      </c>
      <c r="N49" s="300">
        <v>0.4</v>
      </c>
      <c r="O49" s="300">
        <v>0.4</v>
      </c>
      <c r="P49" s="246"/>
      <c r="Q49" s="246"/>
      <c r="R49" s="246"/>
      <c r="S49" s="246"/>
      <c r="T49" s="246"/>
      <c r="U49" s="46"/>
      <c r="V49" s="47"/>
      <c r="W49" s="301"/>
      <c r="X49" s="301"/>
    </row>
    <row r="50" spans="1:24" ht="27.75" customHeight="1" x14ac:dyDescent="0.2">
      <c r="A50" s="638"/>
      <c r="B50" s="641"/>
      <c r="C50" s="989"/>
      <c r="D50" s="1006"/>
      <c r="E50" s="665"/>
      <c r="F50" s="655" t="s">
        <v>266</v>
      </c>
      <c r="G50" s="620"/>
      <c r="H50" s="620">
        <v>145.80000000000001</v>
      </c>
      <c r="I50" s="615">
        <v>152.80000000000001</v>
      </c>
      <c r="J50" s="620"/>
      <c r="K50" s="620"/>
      <c r="L50" s="261" t="s">
        <v>315</v>
      </c>
      <c r="M50" s="49" t="s">
        <v>271</v>
      </c>
      <c r="N50" s="302"/>
      <c r="O50" s="302"/>
      <c r="P50" s="1060"/>
      <c r="Q50" s="1060"/>
      <c r="R50" s="1060"/>
      <c r="S50" s="246"/>
      <c r="T50" s="246"/>
      <c r="U50" s="46"/>
      <c r="V50" s="47"/>
      <c r="W50" s="301"/>
      <c r="X50" s="301"/>
    </row>
    <row r="51" spans="1:24" ht="27.75" customHeight="1" x14ac:dyDescent="0.2">
      <c r="A51" s="638"/>
      <c r="B51" s="641"/>
      <c r="C51" s="989"/>
      <c r="D51" s="1006"/>
      <c r="E51" s="665"/>
      <c r="F51" s="656"/>
      <c r="G51" s="621"/>
      <c r="H51" s="621"/>
      <c r="I51" s="616"/>
      <c r="J51" s="621"/>
      <c r="K51" s="621"/>
      <c r="L51" s="258" t="s">
        <v>313</v>
      </c>
      <c r="M51" s="259">
        <v>1</v>
      </c>
      <c r="N51" s="260"/>
      <c r="O51" s="303"/>
      <c r="P51" s="1060"/>
      <c r="Q51" s="1060"/>
      <c r="R51" s="1060"/>
      <c r="S51" s="246"/>
      <c r="T51" s="246"/>
      <c r="U51" s="46"/>
      <c r="V51" s="47"/>
      <c r="W51" s="301"/>
      <c r="X51" s="301"/>
    </row>
    <row r="52" spans="1:24" ht="27.75" customHeight="1" x14ac:dyDescent="0.2">
      <c r="A52" s="638"/>
      <c r="B52" s="641"/>
      <c r="C52" s="989"/>
      <c r="D52" s="1006"/>
      <c r="E52" s="665"/>
      <c r="F52" s="656"/>
      <c r="G52" s="621"/>
      <c r="H52" s="621"/>
      <c r="I52" s="616"/>
      <c r="J52" s="621"/>
      <c r="K52" s="621"/>
      <c r="L52" s="258" t="s">
        <v>314</v>
      </c>
      <c r="M52" s="259">
        <v>1</v>
      </c>
      <c r="N52" s="260"/>
      <c r="O52" s="303"/>
      <c r="P52" s="1060"/>
      <c r="Q52" s="1060"/>
      <c r="R52" s="1060"/>
      <c r="S52" s="246"/>
      <c r="T52" s="246"/>
      <c r="U52" s="46"/>
      <c r="V52" s="47"/>
      <c r="W52" s="301"/>
      <c r="X52" s="301"/>
    </row>
    <row r="53" spans="1:24" ht="27.75" customHeight="1" x14ac:dyDescent="0.2">
      <c r="A53" s="638"/>
      <c r="B53" s="641"/>
      <c r="C53" s="989"/>
      <c r="D53" s="1006"/>
      <c r="E53" s="665"/>
      <c r="F53" s="657"/>
      <c r="G53" s="622"/>
      <c r="H53" s="622"/>
      <c r="I53" s="617"/>
      <c r="J53" s="622"/>
      <c r="K53" s="622"/>
      <c r="L53" s="48" t="s">
        <v>280</v>
      </c>
      <c r="M53" s="49" t="s">
        <v>271</v>
      </c>
      <c r="N53" s="302"/>
      <c r="O53" s="303"/>
      <c r="P53" s="1060"/>
      <c r="Q53" s="1060"/>
      <c r="R53" s="1060"/>
      <c r="S53" s="246"/>
      <c r="T53" s="246"/>
      <c r="U53" s="46"/>
      <c r="V53" s="47"/>
      <c r="W53" s="301"/>
      <c r="X53" s="301"/>
    </row>
    <row r="54" spans="1:24" ht="22.5" customHeight="1" x14ac:dyDescent="0.2">
      <c r="A54" s="638"/>
      <c r="B54" s="641"/>
      <c r="C54" s="989"/>
      <c r="D54" s="1006"/>
      <c r="E54" s="665"/>
      <c r="F54" s="283" t="s">
        <v>21</v>
      </c>
      <c r="G54" s="304">
        <v>926.6</v>
      </c>
      <c r="H54" s="559">
        <v>1016.3</v>
      </c>
      <c r="I54" s="561">
        <v>1016.3</v>
      </c>
      <c r="J54" s="305">
        <v>883.9</v>
      </c>
      <c r="K54" s="306">
        <v>916.7</v>
      </c>
      <c r="L54" s="50" t="s">
        <v>273</v>
      </c>
      <c r="M54" s="1072" t="s">
        <v>274</v>
      </c>
      <c r="N54" s="1070" t="s">
        <v>275</v>
      </c>
      <c r="O54" s="1072" t="s">
        <v>275</v>
      </c>
      <c r="P54" s="246"/>
      <c r="Q54" s="246"/>
      <c r="R54" s="246"/>
      <c r="S54" s="246"/>
      <c r="T54" s="246"/>
      <c r="U54" s="51"/>
      <c r="V54" s="47"/>
      <c r="W54" s="301"/>
      <c r="X54" s="301"/>
    </row>
    <row r="55" spans="1:24" ht="18.75" customHeight="1" x14ac:dyDescent="0.2">
      <c r="A55" s="638"/>
      <c r="B55" s="641"/>
      <c r="C55" s="989"/>
      <c r="D55" s="1006"/>
      <c r="E55" s="665"/>
      <c r="F55" s="52" t="s">
        <v>263</v>
      </c>
      <c r="G55" s="236">
        <v>80.7</v>
      </c>
      <c r="H55" s="236">
        <v>126.1</v>
      </c>
      <c r="I55" s="251">
        <v>126.1</v>
      </c>
      <c r="J55" s="236"/>
      <c r="K55" s="236"/>
      <c r="L55" s="50"/>
      <c r="M55" s="1073"/>
      <c r="N55" s="1071"/>
      <c r="O55" s="1073"/>
      <c r="P55" s="307"/>
      <c r="Q55" s="307"/>
      <c r="R55" s="307"/>
      <c r="S55" s="307"/>
    </row>
    <row r="56" spans="1:24" ht="25.5" x14ac:dyDescent="0.25">
      <c r="A56" s="639"/>
      <c r="B56" s="642"/>
      <c r="C56" s="990"/>
      <c r="D56" s="1007"/>
      <c r="E56" s="666"/>
      <c r="F56" s="53" t="s">
        <v>12</v>
      </c>
      <c r="G56" s="54">
        <f>SUM(G34:G55)</f>
        <v>27211.5</v>
      </c>
      <c r="H56" s="54">
        <f>SUM(H34:H55)</f>
        <v>28682.599999999995</v>
      </c>
      <c r="I56" s="54">
        <f>SUM(I34:I55)</f>
        <v>28668.6</v>
      </c>
      <c r="J56" s="54">
        <f>SUM(J34:J55)</f>
        <v>26944.9</v>
      </c>
      <c r="K56" s="54">
        <f>SUM(K34:K55)</f>
        <v>27948.799999999999</v>
      </c>
      <c r="L56" s="1067"/>
      <c r="M56" s="1068"/>
      <c r="N56" s="1068"/>
      <c r="O56" s="1069"/>
      <c r="P56" s="307"/>
      <c r="Q56" s="307"/>
      <c r="R56" s="307"/>
      <c r="S56" s="307"/>
    </row>
    <row r="57" spans="1:24" ht="45" x14ac:dyDescent="0.2">
      <c r="A57" s="661" t="s">
        <v>14</v>
      </c>
      <c r="B57" s="640" t="s">
        <v>7</v>
      </c>
      <c r="C57" s="658" t="s">
        <v>14</v>
      </c>
      <c r="D57" s="594" t="s">
        <v>330</v>
      </c>
      <c r="E57" s="600" t="s">
        <v>244</v>
      </c>
      <c r="F57" s="1130" t="s">
        <v>231</v>
      </c>
      <c r="G57" s="597">
        <v>31.7</v>
      </c>
      <c r="H57" s="603">
        <v>92.7</v>
      </c>
      <c r="I57" s="606">
        <v>92.7</v>
      </c>
      <c r="J57" s="592">
        <v>1293.3</v>
      </c>
      <c r="K57" s="592">
        <v>1341.5</v>
      </c>
      <c r="L57" s="308" t="s">
        <v>327</v>
      </c>
      <c r="M57" s="309">
        <v>29.6</v>
      </c>
      <c r="N57" s="309">
        <v>23</v>
      </c>
      <c r="O57" s="309">
        <v>23.8</v>
      </c>
    </row>
    <row r="58" spans="1:24" ht="75" customHeight="1" x14ac:dyDescent="0.2">
      <c r="A58" s="662"/>
      <c r="B58" s="641"/>
      <c r="C58" s="659"/>
      <c r="D58" s="595"/>
      <c r="E58" s="601"/>
      <c r="F58" s="1131"/>
      <c r="G58" s="598"/>
      <c r="H58" s="604"/>
      <c r="I58" s="607"/>
      <c r="J58" s="593"/>
      <c r="K58" s="593"/>
      <c r="L58" s="649" t="s">
        <v>328</v>
      </c>
      <c r="M58" s="468">
        <v>133.80000000000001</v>
      </c>
      <c r="N58" s="468">
        <v>1017.5</v>
      </c>
      <c r="O58" s="469">
        <v>1055.4000000000001</v>
      </c>
    </row>
    <row r="59" spans="1:24" ht="70.5" customHeight="1" x14ac:dyDescent="0.25">
      <c r="A59" s="662"/>
      <c r="B59" s="641"/>
      <c r="C59" s="659"/>
      <c r="D59" s="595"/>
      <c r="E59" s="601"/>
      <c r="F59" s="1131"/>
      <c r="G59" s="598"/>
      <c r="H59" s="604"/>
      <c r="I59" s="607"/>
      <c r="J59" s="593"/>
      <c r="K59" s="593"/>
      <c r="L59" s="650"/>
      <c r="M59" s="310"/>
      <c r="N59" s="310"/>
      <c r="O59" s="311"/>
      <c r="P59" s="471"/>
    </row>
    <row r="60" spans="1:24" ht="75" x14ac:dyDescent="0.2">
      <c r="A60" s="662"/>
      <c r="B60" s="641"/>
      <c r="C60" s="659"/>
      <c r="D60" s="595"/>
      <c r="E60" s="601"/>
      <c r="F60" s="1131"/>
      <c r="G60" s="598"/>
      <c r="H60" s="604"/>
      <c r="I60" s="607"/>
      <c r="J60" s="593"/>
      <c r="K60" s="593"/>
      <c r="L60" s="312" t="s">
        <v>329</v>
      </c>
      <c r="M60" s="313"/>
      <c r="N60" s="313">
        <v>15</v>
      </c>
      <c r="O60" s="313">
        <v>15.6</v>
      </c>
    </row>
    <row r="61" spans="1:24" ht="47.25" customHeight="1" x14ac:dyDescent="0.2">
      <c r="A61" s="662"/>
      <c r="B61" s="641"/>
      <c r="C61" s="659"/>
      <c r="D61" s="595"/>
      <c r="E61" s="601"/>
      <c r="F61" s="1132"/>
      <c r="G61" s="599"/>
      <c r="H61" s="605"/>
      <c r="I61" s="608"/>
      <c r="J61" s="609"/>
      <c r="K61" s="609"/>
      <c r="L61" s="470" t="s">
        <v>240</v>
      </c>
      <c r="M61" s="314">
        <v>108.4</v>
      </c>
      <c r="N61" s="315">
        <v>237.8</v>
      </c>
      <c r="O61" s="315">
        <v>246.7</v>
      </c>
    </row>
    <row r="62" spans="1:24" ht="28.5" customHeight="1" x14ac:dyDescent="0.25">
      <c r="A62" s="663"/>
      <c r="B62" s="642"/>
      <c r="C62" s="660"/>
      <c r="D62" s="596"/>
      <c r="E62" s="602"/>
      <c r="F62" s="55" t="s">
        <v>12</v>
      </c>
      <c r="G62" s="56">
        <f>SUM(G57:G61)</f>
        <v>31.7</v>
      </c>
      <c r="H62" s="56">
        <f t="shared" ref="H62:K62" si="7">SUM(H57:H61)</f>
        <v>92.7</v>
      </c>
      <c r="I62" s="56">
        <f t="shared" si="7"/>
        <v>92.7</v>
      </c>
      <c r="J62" s="56">
        <f t="shared" si="7"/>
        <v>1293.3</v>
      </c>
      <c r="K62" s="56">
        <f t="shared" si="7"/>
        <v>1341.5</v>
      </c>
      <c r="L62" s="1064"/>
      <c r="M62" s="1065"/>
      <c r="N62" s="1065"/>
      <c r="O62" s="1066"/>
    </row>
    <row r="63" spans="1:24" ht="38.25" x14ac:dyDescent="0.2">
      <c r="A63" s="591" t="s">
        <v>14</v>
      </c>
      <c r="B63" s="640" t="s">
        <v>7</v>
      </c>
      <c r="C63" s="1058" t="s">
        <v>22</v>
      </c>
      <c r="D63" s="1052" t="s">
        <v>23</v>
      </c>
      <c r="E63" s="629" t="s">
        <v>227</v>
      </c>
      <c r="F63" s="57" t="s">
        <v>11</v>
      </c>
      <c r="G63" s="242">
        <v>152.69999999999999</v>
      </c>
      <c r="H63" s="242">
        <v>152.69999999999999</v>
      </c>
      <c r="I63" s="228">
        <v>104.4</v>
      </c>
      <c r="J63" s="316">
        <v>157.4</v>
      </c>
      <c r="K63" s="316">
        <v>163.19999999999999</v>
      </c>
      <c r="L63" s="14" t="s">
        <v>24</v>
      </c>
      <c r="M63" s="58">
        <v>1200</v>
      </c>
      <c r="N63" s="58">
        <v>1200</v>
      </c>
      <c r="O63" s="59">
        <v>1200</v>
      </c>
    </row>
    <row r="64" spans="1:24" ht="25.5" x14ac:dyDescent="0.2">
      <c r="A64" s="591"/>
      <c r="B64" s="642"/>
      <c r="C64" s="1058"/>
      <c r="D64" s="1053"/>
      <c r="E64" s="610"/>
      <c r="F64" s="16" t="s">
        <v>12</v>
      </c>
      <c r="G64" s="17">
        <f>SUM(G63)</f>
        <v>152.69999999999999</v>
      </c>
      <c r="H64" s="17">
        <f>SUM(H63)</f>
        <v>152.69999999999999</v>
      </c>
      <c r="I64" s="17">
        <f>SUM(I63)</f>
        <v>104.4</v>
      </c>
      <c r="J64" s="17">
        <f>SUM(J63)</f>
        <v>157.4</v>
      </c>
      <c r="K64" s="17">
        <f>SUM(K63)</f>
        <v>163.19999999999999</v>
      </c>
      <c r="L64" s="1074"/>
      <c r="M64" s="1074"/>
      <c r="N64" s="1074"/>
      <c r="O64" s="1074"/>
    </row>
    <row r="65" spans="1:21" ht="51" customHeight="1" x14ac:dyDescent="0.2">
      <c r="A65" s="591" t="s">
        <v>14</v>
      </c>
      <c r="B65" s="640" t="s">
        <v>7</v>
      </c>
      <c r="C65" s="1054" t="s">
        <v>124</v>
      </c>
      <c r="D65" s="1055" t="s">
        <v>251</v>
      </c>
      <c r="E65" s="629" t="s">
        <v>227</v>
      </c>
      <c r="F65" s="36" t="s">
        <v>231</v>
      </c>
      <c r="G65" s="224">
        <v>764.3</v>
      </c>
      <c r="H65" s="224">
        <v>899</v>
      </c>
      <c r="I65" s="539">
        <v>899</v>
      </c>
      <c r="J65" s="224">
        <v>832.7</v>
      </c>
      <c r="K65" s="224">
        <v>863.6</v>
      </c>
      <c r="L65" s="1075" t="s">
        <v>99</v>
      </c>
      <c r="M65" s="1078">
        <v>3</v>
      </c>
      <c r="N65" s="1078">
        <v>3</v>
      </c>
      <c r="O65" s="1078">
        <v>3</v>
      </c>
      <c r="Q65" s="317"/>
      <c r="R65" s="296"/>
      <c r="S65" s="296"/>
      <c r="T65" s="296"/>
      <c r="U65" s="296"/>
    </row>
    <row r="66" spans="1:21" ht="41.25" customHeight="1" x14ac:dyDescent="0.2">
      <c r="A66" s="591"/>
      <c r="B66" s="641"/>
      <c r="C66" s="1054"/>
      <c r="D66" s="1056"/>
      <c r="E66" s="629"/>
      <c r="F66" s="36" t="s">
        <v>290</v>
      </c>
      <c r="G66" s="224">
        <v>9.8000000000000007</v>
      </c>
      <c r="H66" s="242">
        <v>22.3</v>
      </c>
      <c r="I66" s="228">
        <v>22.3</v>
      </c>
      <c r="J66" s="224"/>
      <c r="K66" s="224"/>
      <c r="L66" s="1076"/>
      <c r="M66" s="1079"/>
      <c r="N66" s="1079"/>
      <c r="O66" s="1079"/>
      <c r="Q66" s="317"/>
      <c r="R66" s="296"/>
      <c r="S66" s="296"/>
      <c r="T66" s="296"/>
      <c r="U66" s="296"/>
    </row>
    <row r="67" spans="1:21" ht="41.25" customHeight="1" x14ac:dyDescent="0.2">
      <c r="A67" s="591"/>
      <c r="B67" s="641"/>
      <c r="C67" s="1054"/>
      <c r="D67" s="1056"/>
      <c r="E67" s="629"/>
      <c r="F67" s="36" t="s">
        <v>293</v>
      </c>
      <c r="G67" s="224"/>
      <c r="H67" s="242">
        <v>1.8</v>
      </c>
      <c r="I67" s="228">
        <v>1.8</v>
      </c>
      <c r="J67" s="224"/>
      <c r="K67" s="224"/>
      <c r="L67" s="1076"/>
      <c r="M67" s="1079"/>
      <c r="N67" s="1079"/>
      <c r="O67" s="1079"/>
      <c r="Q67" s="317"/>
      <c r="R67" s="296"/>
      <c r="S67" s="296"/>
      <c r="T67" s="296"/>
      <c r="U67" s="296"/>
    </row>
    <row r="68" spans="1:21" ht="41.25" customHeight="1" x14ac:dyDescent="0.2">
      <c r="A68" s="591"/>
      <c r="B68" s="641"/>
      <c r="C68" s="1054"/>
      <c r="D68" s="1056"/>
      <c r="E68" s="629"/>
      <c r="F68" s="36" t="s">
        <v>293</v>
      </c>
      <c r="G68" s="224"/>
      <c r="H68" s="242"/>
      <c r="I68" s="228"/>
      <c r="J68" s="224"/>
      <c r="K68" s="224"/>
      <c r="L68" s="1077"/>
      <c r="M68" s="1080"/>
      <c r="N68" s="1080"/>
      <c r="O68" s="1080"/>
      <c r="Q68" s="317"/>
      <c r="R68" s="296"/>
      <c r="S68" s="296"/>
      <c r="T68" s="296"/>
      <c r="U68" s="296"/>
    </row>
    <row r="69" spans="1:21" ht="25.5" x14ac:dyDescent="0.2">
      <c r="A69" s="591"/>
      <c r="B69" s="641"/>
      <c r="C69" s="1054"/>
      <c r="D69" s="1056"/>
      <c r="E69" s="629"/>
      <c r="F69" s="57" t="s">
        <v>11</v>
      </c>
      <c r="G69" s="224">
        <v>184.5</v>
      </c>
      <c r="H69" s="224">
        <v>167.7</v>
      </c>
      <c r="I69" s="228">
        <v>167.7</v>
      </c>
      <c r="J69" s="224">
        <v>171</v>
      </c>
      <c r="K69" s="224">
        <v>177.3</v>
      </c>
      <c r="L69" s="318" t="s">
        <v>257</v>
      </c>
      <c r="M69" s="39">
        <v>1</v>
      </c>
      <c r="N69" s="39">
        <v>1</v>
      </c>
      <c r="O69" s="39">
        <v>1</v>
      </c>
      <c r="Q69" s="317"/>
      <c r="R69" s="296"/>
      <c r="S69" s="296"/>
      <c r="T69" s="296"/>
      <c r="U69" s="296"/>
    </row>
    <row r="70" spans="1:21" ht="25.5" x14ac:dyDescent="0.2">
      <c r="A70" s="591"/>
      <c r="B70" s="642"/>
      <c r="C70" s="1054"/>
      <c r="D70" s="1057"/>
      <c r="E70" s="610"/>
      <c r="F70" s="16" t="s">
        <v>12</v>
      </c>
      <c r="G70" s="17">
        <f>SUM(G65:G69)</f>
        <v>958.59999999999991</v>
      </c>
      <c r="H70" s="17">
        <f t="shared" ref="H70:K70" si="8">SUM(H65:H69)</f>
        <v>1090.8</v>
      </c>
      <c r="I70" s="17">
        <f t="shared" si="8"/>
        <v>1090.8</v>
      </c>
      <c r="J70" s="17">
        <f t="shared" si="8"/>
        <v>1003.7</v>
      </c>
      <c r="K70" s="17">
        <f t="shared" si="8"/>
        <v>1040.9000000000001</v>
      </c>
      <c r="L70" s="1081"/>
      <c r="M70" s="1082"/>
      <c r="N70" s="1082"/>
      <c r="O70" s="1083"/>
      <c r="Q70" s="317"/>
      <c r="R70" s="296"/>
      <c r="S70" s="296"/>
      <c r="T70" s="296"/>
      <c r="U70" s="296"/>
    </row>
    <row r="71" spans="1:21" ht="27" customHeight="1" x14ac:dyDescent="0.2">
      <c r="A71" s="637" t="s">
        <v>14</v>
      </c>
      <c r="B71" s="640" t="s">
        <v>7</v>
      </c>
      <c r="C71" s="673" t="s">
        <v>255</v>
      </c>
      <c r="D71" s="960" t="s">
        <v>287</v>
      </c>
      <c r="E71" s="611" t="s">
        <v>227</v>
      </c>
      <c r="F71" s="618" t="s">
        <v>11</v>
      </c>
      <c r="G71" s="964">
        <v>0</v>
      </c>
      <c r="H71" s="964">
        <v>33.4</v>
      </c>
      <c r="I71" s="966"/>
      <c r="J71" s="964">
        <v>38.4</v>
      </c>
      <c r="K71" s="968">
        <v>38.4</v>
      </c>
      <c r="L71" s="221" t="s">
        <v>288</v>
      </c>
      <c r="M71" s="222" t="s">
        <v>129</v>
      </c>
      <c r="N71" s="210"/>
      <c r="O71" s="210"/>
      <c r="Q71" s="317"/>
      <c r="R71" s="296"/>
      <c r="S71" s="296"/>
      <c r="T71" s="296"/>
      <c r="U71" s="296"/>
    </row>
    <row r="72" spans="1:21" ht="9.75" customHeight="1" x14ac:dyDescent="0.2">
      <c r="A72" s="638"/>
      <c r="B72" s="641"/>
      <c r="C72" s="674"/>
      <c r="D72" s="961"/>
      <c r="E72" s="612"/>
      <c r="F72" s="1133"/>
      <c r="G72" s="965"/>
      <c r="H72" s="965"/>
      <c r="I72" s="967"/>
      <c r="J72" s="965"/>
      <c r="K72" s="969"/>
      <c r="L72" s="976" t="s">
        <v>163</v>
      </c>
      <c r="M72" s="1063">
        <v>10</v>
      </c>
      <c r="N72" s="975">
        <v>15</v>
      </c>
      <c r="O72" s="975">
        <v>15</v>
      </c>
      <c r="Q72" s="317"/>
      <c r="R72" s="296"/>
      <c r="S72" s="296"/>
      <c r="T72" s="296"/>
      <c r="U72" s="296"/>
    </row>
    <row r="73" spans="1:21" ht="38.25" customHeight="1" x14ac:dyDescent="0.2">
      <c r="A73" s="638"/>
      <c r="B73" s="641"/>
      <c r="C73" s="674"/>
      <c r="D73" s="961"/>
      <c r="E73" s="612"/>
      <c r="F73" s="60" t="s">
        <v>270</v>
      </c>
      <c r="G73" s="224"/>
      <c r="H73" s="224">
        <v>76.099999999999994</v>
      </c>
      <c r="I73" s="228"/>
      <c r="J73" s="224"/>
      <c r="K73" s="319"/>
      <c r="L73" s="976"/>
      <c r="M73" s="1063"/>
      <c r="N73" s="975"/>
      <c r="O73" s="975"/>
      <c r="Q73" s="317"/>
      <c r="R73" s="296"/>
      <c r="S73" s="296"/>
      <c r="T73" s="296"/>
      <c r="U73" s="296"/>
    </row>
    <row r="74" spans="1:21" ht="21" customHeight="1" x14ac:dyDescent="0.2">
      <c r="A74" s="639"/>
      <c r="B74" s="642"/>
      <c r="C74" s="675"/>
      <c r="D74" s="962"/>
      <c r="E74" s="613"/>
      <c r="F74" s="16" t="s">
        <v>12</v>
      </c>
      <c r="G74" s="17">
        <f>SUM(G71)</f>
        <v>0</v>
      </c>
      <c r="H74" s="17">
        <f>SUM(H71:H73)</f>
        <v>109.5</v>
      </c>
      <c r="I74" s="17">
        <f>SUM(I72:I73)</f>
        <v>0</v>
      </c>
      <c r="J74" s="17">
        <f>SUM(J71:J73)</f>
        <v>38.4</v>
      </c>
      <c r="K74" s="17">
        <f>SUM(K71:K73)</f>
        <v>38.4</v>
      </c>
      <c r="L74" s="972"/>
      <c r="M74" s="973"/>
      <c r="N74" s="973"/>
      <c r="O74" s="974"/>
      <c r="Q74" s="296"/>
      <c r="R74" s="296"/>
      <c r="S74" s="296"/>
      <c r="T74" s="296"/>
      <c r="U74" s="296"/>
    </row>
    <row r="75" spans="1:21" ht="15" x14ac:dyDescent="0.25">
      <c r="A75" s="18" t="s">
        <v>14</v>
      </c>
      <c r="B75" s="20" t="s">
        <v>7</v>
      </c>
      <c r="C75" s="20"/>
      <c r="D75" s="636" t="s">
        <v>13</v>
      </c>
      <c r="E75" s="636"/>
      <c r="F75" s="636"/>
      <c r="G75" s="61">
        <f>ABS(G56+G62+G64+G70+G74)</f>
        <v>28354.5</v>
      </c>
      <c r="H75" s="61">
        <f>ABS(H56+H62+H64+H70+H74)</f>
        <v>30128.299999999996</v>
      </c>
      <c r="I75" s="61">
        <f>ABS(I56+I62+I64+I70+I74)</f>
        <v>29956.5</v>
      </c>
      <c r="J75" s="61">
        <f>ABS(J56+J62+J64+J70+J74)</f>
        <v>29437.700000000004</v>
      </c>
      <c r="K75" s="61">
        <f>ABS(K56+K62+K64+K70+K74)</f>
        <v>30532.800000000003</v>
      </c>
      <c r="L75" s="635"/>
      <c r="M75" s="635"/>
      <c r="N75" s="635"/>
      <c r="O75" s="635"/>
    </row>
    <row r="76" spans="1:21" ht="15" x14ac:dyDescent="0.25">
      <c r="A76" s="18" t="s">
        <v>14</v>
      </c>
      <c r="B76" s="670" t="s">
        <v>16</v>
      </c>
      <c r="C76" s="670"/>
      <c r="D76" s="670"/>
      <c r="E76" s="670"/>
      <c r="F76" s="670"/>
      <c r="G76" s="62">
        <f>SUM(G75)</f>
        <v>28354.5</v>
      </c>
      <c r="H76" s="62">
        <f>SUM(H75)</f>
        <v>30128.299999999996</v>
      </c>
      <c r="I76" s="62">
        <f>SUM(I75)</f>
        <v>29956.5</v>
      </c>
      <c r="J76" s="62">
        <f>SUM(J75)</f>
        <v>29437.700000000004</v>
      </c>
      <c r="K76" s="62">
        <f>SUM(K75)</f>
        <v>30532.800000000003</v>
      </c>
      <c r="L76" s="701"/>
      <c r="M76" s="701"/>
      <c r="N76" s="701"/>
      <c r="O76" s="701"/>
    </row>
    <row r="77" spans="1:21" ht="14.25" x14ac:dyDescent="0.2">
      <c r="A77" s="18" t="s">
        <v>22</v>
      </c>
      <c r="B77" s="979" t="s">
        <v>190</v>
      </c>
      <c r="C77" s="979"/>
      <c r="D77" s="979"/>
      <c r="E77" s="979"/>
      <c r="F77" s="979"/>
      <c r="G77" s="979"/>
      <c r="H77" s="979"/>
      <c r="I77" s="979"/>
      <c r="J77" s="979"/>
      <c r="K77" s="979"/>
      <c r="L77" s="979"/>
      <c r="M77" s="979"/>
      <c r="N77" s="979"/>
      <c r="O77" s="979"/>
    </row>
    <row r="78" spans="1:21" ht="14.25" x14ac:dyDescent="0.2">
      <c r="A78" s="18" t="s">
        <v>22</v>
      </c>
      <c r="B78" s="19" t="s">
        <v>7</v>
      </c>
      <c r="C78" s="977" t="s">
        <v>191</v>
      </c>
      <c r="D78" s="977"/>
      <c r="E78" s="978"/>
      <c r="F78" s="977"/>
      <c r="G78" s="977"/>
      <c r="H78" s="977"/>
      <c r="I78" s="977"/>
      <c r="J78" s="977"/>
      <c r="K78" s="977"/>
      <c r="L78" s="977"/>
      <c r="M78" s="977"/>
      <c r="N78" s="977"/>
      <c r="O78" s="977"/>
    </row>
    <row r="79" spans="1:21" ht="33.75" customHeight="1" x14ac:dyDescent="0.2">
      <c r="A79" s="637" t="s">
        <v>22</v>
      </c>
      <c r="B79" s="640" t="s">
        <v>7</v>
      </c>
      <c r="C79" s="980" t="s">
        <v>7</v>
      </c>
      <c r="D79" s="983" t="s">
        <v>88</v>
      </c>
      <c r="E79" s="795" t="s">
        <v>207</v>
      </c>
      <c r="F79" s="478" t="s">
        <v>231</v>
      </c>
      <c r="G79" s="236">
        <f>4443.4-95.6</f>
        <v>4347.7999999999993</v>
      </c>
      <c r="H79" s="239">
        <v>4522</v>
      </c>
      <c r="I79" s="540">
        <v>4522</v>
      </c>
      <c r="J79" s="320">
        <v>4338.6000000000004</v>
      </c>
      <c r="K79" s="404">
        <v>4500</v>
      </c>
      <c r="L79" s="1062" t="s">
        <v>252</v>
      </c>
      <c r="M79" s="971">
        <v>30</v>
      </c>
      <c r="N79" s="963">
        <v>31</v>
      </c>
      <c r="O79" s="963">
        <v>31</v>
      </c>
    </row>
    <row r="80" spans="1:21" ht="17.25" customHeight="1" x14ac:dyDescent="0.2">
      <c r="A80" s="638"/>
      <c r="B80" s="641"/>
      <c r="C80" s="981"/>
      <c r="D80" s="984"/>
      <c r="E80" s="795"/>
      <c r="F80" s="478" t="s">
        <v>19</v>
      </c>
      <c r="G80" s="236">
        <v>95.6</v>
      </c>
      <c r="H80" s="236">
        <v>7.4</v>
      </c>
      <c r="I80" s="251">
        <v>7.4</v>
      </c>
      <c r="J80" s="321"/>
      <c r="K80" s="472"/>
      <c r="L80" s="1062"/>
      <c r="M80" s="971"/>
      <c r="N80" s="963"/>
      <c r="O80" s="963"/>
    </row>
    <row r="81" spans="1:21" ht="35.25" customHeight="1" x14ac:dyDescent="0.2">
      <c r="A81" s="638"/>
      <c r="B81" s="641"/>
      <c r="C81" s="981"/>
      <c r="D81" s="984"/>
      <c r="E81" s="795"/>
      <c r="F81" s="479" t="s">
        <v>290</v>
      </c>
      <c r="G81" s="236"/>
      <c r="H81" s="236">
        <v>115.8</v>
      </c>
      <c r="I81" s="251">
        <v>118.8</v>
      </c>
      <c r="J81" s="321"/>
      <c r="K81" s="472"/>
      <c r="L81" s="1062"/>
      <c r="M81" s="971"/>
      <c r="N81" s="963"/>
      <c r="O81" s="963"/>
    </row>
    <row r="82" spans="1:21" ht="29.25" customHeight="1" x14ac:dyDescent="0.2">
      <c r="A82" s="638"/>
      <c r="B82" s="641"/>
      <c r="C82" s="981"/>
      <c r="D82" s="984"/>
      <c r="E82" s="795"/>
      <c r="F82" s="479" t="s">
        <v>292</v>
      </c>
      <c r="G82" s="236"/>
      <c r="H82" s="236">
        <v>84.5</v>
      </c>
      <c r="I82" s="251">
        <v>87.1</v>
      </c>
      <c r="J82" s="321"/>
      <c r="K82" s="472"/>
      <c r="L82" s="1062"/>
      <c r="M82" s="971"/>
      <c r="N82" s="963"/>
      <c r="O82" s="963"/>
    </row>
    <row r="83" spans="1:21" ht="30.75" customHeight="1" x14ac:dyDescent="0.2">
      <c r="A83" s="638"/>
      <c r="B83" s="641"/>
      <c r="C83" s="981"/>
      <c r="D83" s="984"/>
      <c r="E83" s="795"/>
      <c r="F83" s="480" t="s">
        <v>21</v>
      </c>
      <c r="G83" s="236">
        <v>1971.2</v>
      </c>
      <c r="H83" s="560">
        <v>2004.4</v>
      </c>
      <c r="I83" s="558">
        <v>2004.4</v>
      </c>
      <c r="J83" s="324">
        <v>2039.6</v>
      </c>
      <c r="K83" s="475">
        <v>2115.4</v>
      </c>
      <c r="L83" s="970" t="s">
        <v>334</v>
      </c>
      <c r="M83" s="971">
        <v>923</v>
      </c>
      <c r="N83" s="963">
        <v>850</v>
      </c>
      <c r="O83" s="963">
        <v>800</v>
      </c>
      <c r="P83" s="463"/>
      <c r="Q83" s="463"/>
      <c r="R83" s="463"/>
    </row>
    <row r="84" spans="1:21" ht="25.5" x14ac:dyDescent="0.2">
      <c r="A84" s="638"/>
      <c r="B84" s="641"/>
      <c r="C84" s="981"/>
      <c r="D84" s="984"/>
      <c r="E84" s="795"/>
      <c r="F84" s="478" t="s">
        <v>267</v>
      </c>
      <c r="G84" s="236">
        <v>128.19999999999999</v>
      </c>
      <c r="H84" s="322">
        <v>147</v>
      </c>
      <c r="I84" s="251">
        <v>147</v>
      </c>
      <c r="J84" s="321"/>
      <c r="K84" s="472"/>
      <c r="L84" s="970"/>
      <c r="M84" s="971"/>
      <c r="N84" s="963"/>
      <c r="O84" s="963"/>
      <c r="P84" s="463"/>
      <c r="Q84" s="463"/>
      <c r="R84" s="463"/>
    </row>
    <row r="85" spans="1:21" ht="27" customHeight="1" x14ac:dyDescent="0.2">
      <c r="A85" s="638"/>
      <c r="B85" s="641"/>
      <c r="C85" s="981"/>
      <c r="D85" s="984"/>
      <c r="E85" s="795"/>
      <c r="F85" s="480" t="s">
        <v>272</v>
      </c>
      <c r="G85" s="236"/>
      <c r="H85" s="322">
        <v>23.3</v>
      </c>
      <c r="I85" s="251">
        <v>23.3</v>
      </c>
      <c r="J85" s="321"/>
      <c r="K85" s="321"/>
      <c r="L85" s="262" t="s">
        <v>333</v>
      </c>
      <c r="M85" s="464">
        <v>23.3</v>
      </c>
      <c r="N85" s="474"/>
      <c r="O85" s="465"/>
      <c r="P85" s="509"/>
      <c r="Q85" s="323"/>
      <c r="R85" s="323"/>
    </row>
    <row r="86" spans="1:21" ht="24" customHeight="1" x14ac:dyDescent="0.2">
      <c r="A86" s="638"/>
      <c r="B86" s="641"/>
      <c r="C86" s="981"/>
      <c r="D86" s="984"/>
      <c r="E86" s="795"/>
      <c r="F86" s="1030" t="s">
        <v>11</v>
      </c>
      <c r="G86" s="866">
        <v>6638</v>
      </c>
      <c r="H86" s="866">
        <v>6515.3</v>
      </c>
      <c r="I86" s="1031">
        <v>6515.3</v>
      </c>
      <c r="J86" s="986">
        <v>6678.7</v>
      </c>
      <c r="K86" s="986">
        <v>6927.1</v>
      </c>
      <c r="L86" s="481" t="s">
        <v>253</v>
      </c>
      <c r="M86" s="66">
        <v>4400</v>
      </c>
      <c r="N86" s="66">
        <v>4400</v>
      </c>
      <c r="O86" s="66">
        <v>4400</v>
      </c>
    </row>
    <row r="87" spans="1:21" ht="36.75" customHeight="1" x14ac:dyDescent="0.2">
      <c r="A87" s="638"/>
      <c r="B87" s="641"/>
      <c r="C87" s="981"/>
      <c r="D87" s="984"/>
      <c r="E87" s="795"/>
      <c r="F87" s="1030"/>
      <c r="G87" s="866"/>
      <c r="H87" s="866"/>
      <c r="I87" s="1031"/>
      <c r="J87" s="986"/>
      <c r="K87" s="986"/>
      <c r="L87" s="482" t="s">
        <v>335</v>
      </c>
      <c r="M87" s="477">
        <v>6170</v>
      </c>
      <c r="N87" s="476">
        <v>6328.6</v>
      </c>
      <c r="O87" s="476">
        <v>6564</v>
      </c>
    </row>
    <row r="88" spans="1:21" ht="43.5" customHeight="1" x14ac:dyDescent="0.2">
      <c r="A88" s="638"/>
      <c r="B88" s="641"/>
      <c r="C88" s="981"/>
      <c r="D88" s="984"/>
      <c r="E88" s="795"/>
      <c r="F88" s="1030"/>
      <c r="G88" s="866"/>
      <c r="H88" s="866"/>
      <c r="I88" s="1031"/>
      <c r="J88" s="986"/>
      <c r="K88" s="986"/>
      <c r="L88" s="484" t="s">
        <v>331</v>
      </c>
      <c r="M88" s="66">
        <v>188.5</v>
      </c>
      <c r="N88" s="67">
        <v>194.3</v>
      </c>
      <c r="O88" s="66">
        <v>201.5</v>
      </c>
    </row>
    <row r="89" spans="1:21" ht="63" customHeight="1" x14ac:dyDescent="0.2">
      <c r="A89" s="638"/>
      <c r="B89" s="641"/>
      <c r="C89" s="981"/>
      <c r="D89" s="984"/>
      <c r="E89" s="795"/>
      <c r="F89" s="1030"/>
      <c r="G89" s="866"/>
      <c r="H89" s="866"/>
      <c r="I89" s="1031"/>
      <c r="J89" s="986"/>
      <c r="K89" s="986"/>
      <c r="L89" s="482" t="s">
        <v>332</v>
      </c>
      <c r="M89" s="66">
        <v>151.19999999999999</v>
      </c>
      <c r="N89" s="67">
        <v>155.80000000000001</v>
      </c>
      <c r="O89" s="66">
        <v>161.6</v>
      </c>
    </row>
    <row r="90" spans="1:21" ht="24" customHeight="1" x14ac:dyDescent="0.2">
      <c r="A90" s="639"/>
      <c r="B90" s="642"/>
      <c r="C90" s="982"/>
      <c r="D90" s="985"/>
      <c r="E90" s="795"/>
      <c r="F90" s="483" t="s">
        <v>12</v>
      </c>
      <c r="G90" s="54">
        <f>SUM(G79:G89)</f>
        <v>13180.8</v>
      </c>
      <c r="H90" s="54">
        <f>SUM(H79:H89)</f>
        <v>13419.7</v>
      </c>
      <c r="I90" s="54">
        <f>SUM(I79:I89)</f>
        <v>13425.300000000001</v>
      </c>
      <c r="J90" s="54">
        <f>SUM(J79:J89)</f>
        <v>13056.900000000001</v>
      </c>
      <c r="K90" s="54">
        <f>SUM(K79:K89)</f>
        <v>13542.5</v>
      </c>
      <c r="L90" s="1061"/>
      <c r="M90" s="1061"/>
      <c r="N90" s="1061"/>
      <c r="O90" s="1061"/>
    </row>
    <row r="91" spans="1:21" ht="38.25" customHeight="1" x14ac:dyDescent="0.2">
      <c r="A91" s="637" t="s">
        <v>22</v>
      </c>
      <c r="B91" s="640" t="s">
        <v>7</v>
      </c>
      <c r="C91" s="643" t="s">
        <v>34</v>
      </c>
      <c r="D91" s="1049" t="s">
        <v>250</v>
      </c>
      <c r="E91" s="646" t="s">
        <v>207</v>
      </c>
      <c r="F91" s="36" t="s">
        <v>294</v>
      </c>
      <c r="G91" s="215"/>
      <c r="H91" s="223">
        <v>4.3</v>
      </c>
      <c r="I91" s="216">
        <v>4.3</v>
      </c>
      <c r="J91" s="91"/>
      <c r="K91" s="91"/>
      <c r="L91" s="671" t="s">
        <v>254</v>
      </c>
      <c r="M91" s="1047" t="s">
        <v>87</v>
      </c>
      <c r="N91" s="1047" t="s">
        <v>87</v>
      </c>
      <c r="O91" s="1047" t="s">
        <v>87</v>
      </c>
    </row>
    <row r="92" spans="1:21" ht="57" customHeight="1" x14ac:dyDescent="0.2">
      <c r="A92" s="638"/>
      <c r="B92" s="641"/>
      <c r="C92" s="644"/>
      <c r="D92" s="1050"/>
      <c r="E92" s="647"/>
      <c r="F92" s="285" t="s">
        <v>231</v>
      </c>
      <c r="G92" s="325">
        <v>136.19999999999999</v>
      </c>
      <c r="H92" s="223">
        <v>175.8</v>
      </c>
      <c r="I92" s="539">
        <v>175.8</v>
      </c>
      <c r="J92" s="223">
        <v>158.30000000000001</v>
      </c>
      <c r="K92" s="223">
        <v>164.2</v>
      </c>
      <c r="L92" s="672"/>
      <c r="M92" s="1048"/>
      <c r="N92" s="1048"/>
      <c r="O92" s="1048"/>
      <c r="Q92" s="317"/>
      <c r="R92" s="296"/>
      <c r="S92" s="296"/>
      <c r="T92" s="296"/>
      <c r="U92" s="296"/>
    </row>
    <row r="93" spans="1:21" ht="25.5" x14ac:dyDescent="0.2">
      <c r="A93" s="639"/>
      <c r="B93" s="642"/>
      <c r="C93" s="645"/>
      <c r="D93" s="1051"/>
      <c r="E93" s="648"/>
      <c r="F93" s="69" t="s">
        <v>12</v>
      </c>
      <c r="G93" s="56">
        <f>SUM(G91:G92)</f>
        <v>136.19999999999999</v>
      </c>
      <c r="H93" s="56">
        <f t="shared" ref="H93:K93" si="9">SUM(H91:H92)</f>
        <v>180.10000000000002</v>
      </c>
      <c r="I93" s="56">
        <f t="shared" si="9"/>
        <v>180.10000000000002</v>
      </c>
      <c r="J93" s="56">
        <f t="shared" si="9"/>
        <v>158.30000000000001</v>
      </c>
      <c r="K93" s="56">
        <f t="shared" si="9"/>
        <v>164.2</v>
      </c>
      <c r="L93" s="667"/>
      <c r="M93" s="668"/>
      <c r="N93" s="668"/>
      <c r="O93" s="669"/>
      <c r="Q93" s="296"/>
      <c r="R93" s="296"/>
      <c r="S93" s="296"/>
      <c r="T93" s="296"/>
      <c r="U93" s="296"/>
    </row>
    <row r="94" spans="1:21" ht="15" x14ac:dyDescent="0.25">
      <c r="A94" s="18" t="s">
        <v>22</v>
      </c>
      <c r="B94" s="20" t="s">
        <v>7</v>
      </c>
      <c r="C94" s="20"/>
      <c r="D94" s="636" t="s">
        <v>13</v>
      </c>
      <c r="E94" s="932"/>
      <c r="F94" s="636"/>
      <c r="G94" s="61">
        <f>SUM(G90+G93)</f>
        <v>13317</v>
      </c>
      <c r="H94" s="61">
        <f t="shared" ref="H94:K94" si="10">SUM(H90+H93)</f>
        <v>13599.800000000001</v>
      </c>
      <c r="I94" s="61">
        <f>SUM(I90+I93)</f>
        <v>13605.400000000001</v>
      </c>
      <c r="J94" s="61">
        <f t="shared" si="10"/>
        <v>13215.2</v>
      </c>
      <c r="K94" s="61">
        <f t="shared" si="10"/>
        <v>13706.7</v>
      </c>
      <c r="L94" s="635"/>
      <c r="M94" s="635"/>
      <c r="N94" s="635"/>
      <c r="O94" s="635"/>
    </row>
    <row r="95" spans="1:21" ht="15" x14ac:dyDescent="0.25">
      <c r="A95" s="18" t="s">
        <v>22</v>
      </c>
      <c r="B95" s="670" t="s">
        <v>16</v>
      </c>
      <c r="C95" s="670"/>
      <c r="D95" s="670"/>
      <c r="E95" s="670"/>
      <c r="F95" s="670"/>
      <c r="G95" s="62">
        <f>SUM(G94)</f>
        <v>13317</v>
      </c>
      <c r="H95" s="62">
        <f t="shared" ref="H95:K95" si="11">SUM(H94)</f>
        <v>13599.800000000001</v>
      </c>
      <c r="I95" s="62">
        <f t="shared" si="11"/>
        <v>13605.400000000001</v>
      </c>
      <c r="J95" s="62">
        <f t="shared" si="11"/>
        <v>13215.2</v>
      </c>
      <c r="K95" s="62">
        <f t="shared" si="11"/>
        <v>13706.7</v>
      </c>
      <c r="L95" s="701"/>
      <c r="M95" s="701"/>
      <c r="N95" s="701"/>
      <c r="O95" s="701"/>
    </row>
    <row r="96" spans="1:21" ht="14.25" x14ac:dyDescent="0.2">
      <c r="A96" s="18" t="s">
        <v>25</v>
      </c>
      <c r="B96" s="939" t="s">
        <v>26</v>
      </c>
      <c r="C96" s="939"/>
      <c r="D96" s="939"/>
      <c r="E96" s="939"/>
      <c r="F96" s="939"/>
      <c r="G96" s="939"/>
      <c r="H96" s="939"/>
      <c r="I96" s="939"/>
      <c r="J96" s="939"/>
      <c r="K96" s="939"/>
      <c r="L96" s="939"/>
      <c r="M96" s="939"/>
      <c r="N96" s="939"/>
      <c r="O96" s="939"/>
    </row>
    <row r="97" spans="1:19" ht="14.25" x14ac:dyDescent="0.2">
      <c r="A97" s="70" t="s">
        <v>25</v>
      </c>
      <c r="B97" s="517" t="s">
        <v>7</v>
      </c>
      <c r="C97" s="938" t="s">
        <v>27</v>
      </c>
      <c r="D97" s="938"/>
      <c r="E97" s="938"/>
      <c r="F97" s="938"/>
      <c r="G97" s="938"/>
      <c r="H97" s="938"/>
      <c r="I97" s="938"/>
      <c r="J97" s="938"/>
      <c r="K97" s="938"/>
      <c r="L97" s="938"/>
      <c r="M97" s="938"/>
      <c r="N97" s="938"/>
      <c r="O97" s="938"/>
    </row>
    <row r="98" spans="1:19" ht="15" x14ac:dyDescent="0.2">
      <c r="A98" s="71" t="s">
        <v>25</v>
      </c>
      <c r="B98" s="518" t="s">
        <v>7</v>
      </c>
      <c r="C98" s="72" t="s">
        <v>7</v>
      </c>
      <c r="D98" s="935" t="s">
        <v>61</v>
      </c>
      <c r="E98" s="936"/>
      <c r="F98" s="936"/>
      <c r="G98" s="936"/>
      <c r="H98" s="936"/>
      <c r="I98" s="936"/>
      <c r="J98" s="936"/>
      <c r="K98" s="936"/>
      <c r="L98" s="936"/>
      <c r="M98" s="936"/>
      <c r="N98" s="936"/>
      <c r="O98" s="937"/>
    </row>
    <row r="99" spans="1:19" ht="43.5" customHeight="1" x14ac:dyDescent="0.2">
      <c r="A99" s="903"/>
      <c r="B99" s="946"/>
      <c r="C99" s="917"/>
      <c r="D99" s="948" t="s">
        <v>303</v>
      </c>
      <c r="E99" s="951" t="s">
        <v>339</v>
      </c>
      <c r="F99" s="280" t="s">
        <v>258</v>
      </c>
      <c r="G99" s="326">
        <v>20.5</v>
      </c>
      <c r="H99" s="326">
        <v>45.2</v>
      </c>
      <c r="I99" s="327">
        <v>45.2</v>
      </c>
      <c r="J99" s="326"/>
      <c r="K99" s="326"/>
      <c r="L99" s="486" t="s">
        <v>187</v>
      </c>
      <c r="M99" s="485">
        <v>3500</v>
      </c>
      <c r="N99" s="485">
        <v>3600</v>
      </c>
      <c r="O99" s="485">
        <v>3610</v>
      </c>
      <c r="P99" s="307"/>
      <c r="Q99" s="307"/>
      <c r="R99" s="307"/>
      <c r="S99" s="307"/>
    </row>
    <row r="100" spans="1:19" ht="45" customHeight="1" x14ac:dyDescent="0.2">
      <c r="A100" s="903"/>
      <c r="B100" s="946"/>
      <c r="C100" s="917"/>
      <c r="D100" s="949"/>
      <c r="E100" s="952"/>
      <c r="F100" s="933" t="s">
        <v>11</v>
      </c>
      <c r="G100" s="690">
        <v>3061.6</v>
      </c>
      <c r="H100" s="690">
        <v>3115.9</v>
      </c>
      <c r="I100" s="699">
        <v>3058.8</v>
      </c>
      <c r="J100" s="690">
        <v>3150.1</v>
      </c>
      <c r="K100" s="690">
        <v>3267.3</v>
      </c>
      <c r="L100" s="489" t="s">
        <v>338</v>
      </c>
      <c r="M100" s="542">
        <v>3031</v>
      </c>
      <c r="N100" s="466">
        <v>3121.8</v>
      </c>
      <c r="O100" s="466">
        <v>3237.9</v>
      </c>
      <c r="P100" s="307"/>
      <c r="Q100" s="307"/>
      <c r="R100" s="307"/>
      <c r="S100" s="307"/>
    </row>
    <row r="101" spans="1:19" ht="12" customHeight="1" x14ac:dyDescent="0.2">
      <c r="A101" s="903"/>
      <c r="B101" s="946"/>
      <c r="C101" s="917"/>
      <c r="D101" s="949"/>
      <c r="E101" s="952"/>
      <c r="F101" s="934"/>
      <c r="G101" s="691"/>
      <c r="H101" s="691"/>
      <c r="I101" s="700"/>
      <c r="J101" s="691"/>
      <c r="K101" s="691"/>
      <c r="L101" s="954" t="s">
        <v>336</v>
      </c>
      <c r="M101" s="955">
        <v>27.8</v>
      </c>
      <c r="N101" s="710">
        <v>28.3</v>
      </c>
      <c r="O101" s="710">
        <v>29.4</v>
      </c>
      <c r="P101" s="307"/>
      <c r="Q101" s="307"/>
      <c r="R101" s="307"/>
      <c r="S101" s="307"/>
    </row>
    <row r="102" spans="1:19" ht="22.5" customHeight="1" x14ac:dyDescent="0.2">
      <c r="A102" s="903"/>
      <c r="B102" s="946"/>
      <c r="C102" s="917"/>
      <c r="D102" s="949"/>
      <c r="E102" s="952"/>
      <c r="F102" s="280" t="s">
        <v>21</v>
      </c>
      <c r="G102" s="328">
        <v>272.5</v>
      </c>
      <c r="H102" s="328">
        <v>279.2</v>
      </c>
      <c r="I102" s="541">
        <v>279.2</v>
      </c>
      <c r="J102" s="328">
        <v>273.3</v>
      </c>
      <c r="K102" s="329">
        <v>283.5</v>
      </c>
      <c r="L102" s="954"/>
      <c r="M102" s="955"/>
      <c r="N102" s="710"/>
      <c r="O102" s="710"/>
      <c r="P102" s="307"/>
      <c r="Q102" s="307"/>
      <c r="R102" s="307"/>
      <c r="S102" s="307"/>
    </row>
    <row r="103" spans="1:19" ht="23.25" customHeight="1" x14ac:dyDescent="0.2">
      <c r="A103" s="903"/>
      <c r="B103" s="946"/>
      <c r="C103" s="917"/>
      <c r="D103" s="949"/>
      <c r="E103" s="952"/>
      <c r="F103" s="280" t="s">
        <v>267</v>
      </c>
      <c r="G103" s="328">
        <v>34.6</v>
      </c>
      <c r="H103" s="328">
        <v>36.799999999999997</v>
      </c>
      <c r="I103" s="330">
        <v>36.799999999999997</v>
      </c>
      <c r="J103" s="328"/>
      <c r="K103" s="328"/>
      <c r="L103" s="954"/>
      <c r="M103" s="955"/>
      <c r="N103" s="710"/>
      <c r="O103" s="710"/>
      <c r="P103" s="307"/>
      <c r="Q103" s="307"/>
      <c r="R103" s="307"/>
      <c r="S103" s="307"/>
    </row>
    <row r="104" spans="1:19" ht="36.75" customHeight="1" x14ac:dyDescent="0.2">
      <c r="A104" s="903"/>
      <c r="B104" s="946"/>
      <c r="C104" s="917"/>
      <c r="D104" s="949"/>
      <c r="E104" s="952"/>
      <c r="F104" s="1041" t="s">
        <v>19</v>
      </c>
      <c r="G104" s="1043"/>
      <c r="H104" s="956">
        <v>392</v>
      </c>
      <c r="I104" s="1045">
        <v>292.8</v>
      </c>
      <c r="J104" s="956"/>
      <c r="K104" s="956"/>
      <c r="L104" s="331" t="s">
        <v>337</v>
      </c>
      <c r="M104" s="332">
        <v>45</v>
      </c>
      <c r="N104" s="332">
        <v>50</v>
      </c>
      <c r="O104" s="332">
        <v>50</v>
      </c>
      <c r="P104" s="307"/>
      <c r="Q104" s="307"/>
      <c r="R104" s="307"/>
      <c r="S104" s="307"/>
    </row>
    <row r="105" spans="1:19" ht="9.75" customHeight="1" x14ac:dyDescent="0.2">
      <c r="A105" s="903"/>
      <c r="B105" s="946"/>
      <c r="C105" s="917"/>
      <c r="D105" s="949"/>
      <c r="E105" s="952"/>
      <c r="F105" s="1042"/>
      <c r="G105" s="1044"/>
      <c r="H105" s="957"/>
      <c r="I105" s="1046"/>
      <c r="J105" s="957"/>
      <c r="K105" s="957"/>
      <c r="L105" s="940" t="s">
        <v>90</v>
      </c>
      <c r="M105" s="687">
        <v>3200</v>
      </c>
      <c r="N105" s="687">
        <v>3200</v>
      </c>
      <c r="O105" s="687">
        <v>3200</v>
      </c>
      <c r="P105" s="307"/>
      <c r="Q105" s="307"/>
      <c r="R105" s="307"/>
      <c r="S105" s="307"/>
    </row>
    <row r="106" spans="1:19" ht="24" customHeight="1" x14ac:dyDescent="0.2">
      <c r="A106" s="903"/>
      <c r="B106" s="946"/>
      <c r="C106" s="917"/>
      <c r="D106" s="949"/>
      <c r="E106" s="952"/>
      <c r="F106" s="488" t="s">
        <v>258</v>
      </c>
      <c r="G106" s="236"/>
      <c r="H106" s="234"/>
      <c r="I106" s="487">
        <v>45.2</v>
      </c>
      <c r="J106" s="234"/>
      <c r="K106" s="234"/>
      <c r="L106" s="941"/>
      <c r="M106" s="688"/>
      <c r="N106" s="688"/>
      <c r="O106" s="688"/>
      <c r="P106" s="307"/>
      <c r="Q106" s="307"/>
      <c r="R106" s="307"/>
      <c r="S106" s="307"/>
    </row>
    <row r="107" spans="1:19" ht="30.75" customHeight="1" x14ac:dyDescent="0.2">
      <c r="A107" s="903"/>
      <c r="B107" s="946"/>
      <c r="C107" s="917"/>
      <c r="D107" s="949"/>
      <c r="E107" s="952"/>
      <c r="F107" s="73" t="s">
        <v>272</v>
      </c>
      <c r="G107" s="333"/>
      <c r="H107" s="334">
        <v>128.80000000000001</v>
      </c>
      <c r="I107" s="335">
        <v>128.80000000000001</v>
      </c>
      <c r="J107" s="334"/>
      <c r="K107" s="334"/>
      <c r="L107" s="942"/>
      <c r="M107" s="689"/>
      <c r="N107" s="689"/>
      <c r="O107" s="689"/>
      <c r="P107" s="307"/>
      <c r="Q107" s="307"/>
      <c r="R107" s="307"/>
      <c r="S107" s="307"/>
    </row>
    <row r="108" spans="1:19" ht="54.75" customHeight="1" x14ac:dyDescent="0.2">
      <c r="A108" s="903"/>
      <c r="B108" s="946"/>
      <c r="C108" s="917"/>
      <c r="D108" s="949"/>
      <c r="E108" s="952"/>
      <c r="F108" s="63" t="s">
        <v>35</v>
      </c>
      <c r="G108" s="226">
        <v>294</v>
      </c>
      <c r="H108" s="236">
        <v>57.3</v>
      </c>
      <c r="I108" s="243">
        <v>57.3</v>
      </c>
      <c r="J108" s="234"/>
      <c r="K108" s="234"/>
      <c r="L108" s="336" t="s">
        <v>193</v>
      </c>
      <c r="M108" s="332">
        <v>2500</v>
      </c>
      <c r="N108" s="332">
        <v>2500</v>
      </c>
      <c r="O108" s="332">
        <v>2500</v>
      </c>
      <c r="P108" s="307"/>
      <c r="Q108" s="307"/>
      <c r="R108" s="307"/>
      <c r="S108" s="307"/>
    </row>
    <row r="109" spans="1:19" ht="51" x14ac:dyDescent="0.2">
      <c r="A109" s="903"/>
      <c r="B109" s="946"/>
      <c r="C109" s="917"/>
      <c r="D109" s="949"/>
      <c r="E109" s="952"/>
      <c r="F109" s="77" t="s">
        <v>268</v>
      </c>
      <c r="G109" s="74">
        <v>160.19999999999999</v>
      </c>
      <c r="H109" s="74">
        <v>76.599999999999994</v>
      </c>
      <c r="I109" s="543">
        <v>76.599999999999994</v>
      </c>
      <c r="J109" s="75"/>
      <c r="K109" s="75"/>
      <c r="L109" s="76" t="s">
        <v>246</v>
      </c>
      <c r="M109" s="78">
        <v>3800</v>
      </c>
      <c r="N109" s="78">
        <v>3800</v>
      </c>
      <c r="O109" s="78">
        <v>3800</v>
      </c>
      <c r="P109" s="307"/>
      <c r="Q109" s="307"/>
      <c r="R109" s="307"/>
      <c r="S109" s="307"/>
    </row>
    <row r="110" spans="1:19" ht="14.25" customHeight="1" x14ac:dyDescent="0.2">
      <c r="A110" s="904"/>
      <c r="B110" s="947"/>
      <c r="C110" s="918"/>
      <c r="D110" s="950"/>
      <c r="E110" s="953"/>
      <c r="F110" s="79" t="s">
        <v>12</v>
      </c>
      <c r="G110" s="80">
        <f>SUM(G99:G109)</f>
        <v>3843.3999999999996</v>
      </c>
      <c r="H110" s="80">
        <f>SUM(H99:H109)</f>
        <v>4131.8</v>
      </c>
      <c r="I110" s="80">
        <f>SUM(I99:I109)</f>
        <v>4020.7000000000003</v>
      </c>
      <c r="J110" s="80">
        <f>SUM(J99:J109)</f>
        <v>3423.4</v>
      </c>
      <c r="K110" s="80">
        <f>SUM(K99:K109)</f>
        <v>3550.8</v>
      </c>
      <c r="L110" s="707"/>
      <c r="M110" s="708"/>
      <c r="N110" s="708"/>
      <c r="O110" s="709"/>
      <c r="P110" s="307"/>
      <c r="Q110" s="307"/>
      <c r="R110" s="307"/>
      <c r="S110" s="307"/>
    </row>
    <row r="111" spans="1:19" ht="14.25" x14ac:dyDescent="0.2">
      <c r="A111" s="13" t="s">
        <v>25</v>
      </c>
      <c r="B111" s="519" t="s">
        <v>7</v>
      </c>
      <c r="C111" s="913" t="s">
        <v>13</v>
      </c>
      <c r="D111" s="914"/>
      <c r="E111" s="914"/>
      <c r="F111" s="915"/>
      <c r="G111" s="81">
        <f>SUM(G110)</f>
        <v>3843.3999999999996</v>
      </c>
      <c r="H111" s="81">
        <f t="shared" ref="H111:K111" si="12">SUM(H110)</f>
        <v>4131.8</v>
      </c>
      <c r="I111" s="81">
        <f t="shared" si="12"/>
        <v>4020.7000000000003</v>
      </c>
      <c r="J111" s="81">
        <f t="shared" si="12"/>
        <v>3423.4</v>
      </c>
      <c r="K111" s="81">
        <f t="shared" si="12"/>
        <v>3550.8</v>
      </c>
      <c r="L111" s="682"/>
      <c r="M111" s="683"/>
      <c r="N111" s="683"/>
      <c r="O111" s="684"/>
      <c r="P111" s="307"/>
      <c r="Q111" s="307"/>
      <c r="R111" s="307"/>
      <c r="S111" s="307"/>
    </row>
    <row r="112" spans="1:19" ht="32.25" customHeight="1" x14ac:dyDescent="0.2">
      <c r="A112" s="901" t="s">
        <v>25</v>
      </c>
      <c r="B112" s="641" t="s">
        <v>7</v>
      </c>
      <c r="C112" s="711" t="s">
        <v>25</v>
      </c>
      <c r="D112" s="944" t="s">
        <v>28</v>
      </c>
      <c r="E112" s="958" t="s">
        <v>207</v>
      </c>
      <c r="F112" s="82" t="s">
        <v>11</v>
      </c>
      <c r="G112" s="240">
        <v>29</v>
      </c>
      <c r="H112" s="240">
        <v>50</v>
      </c>
      <c r="I112" s="228">
        <v>50</v>
      </c>
      <c r="J112" s="337">
        <v>50</v>
      </c>
      <c r="K112" s="337">
        <v>50</v>
      </c>
      <c r="L112" s="338" t="s">
        <v>29</v>
      </c>
      <c r="M112" s="64">
        <v>900</v>
      </c>
      <c r="N112" s="64">
        <v>1000</v>
      </c>
      <c r="O112" s="64">
        <v>1200</v>
      </c>
    </row>
    <row r="113" spans="1:15" ht="22.5" customHeight="1" x14ac:dyDescent="0.2">
      <c r="A113" s="902"/>
      <c r="B113" s="642"/>
      <c r="C113" s="712"/>
      <c r="D113" s="945"/>
      <c r="E113" s="959"/>
      <c r="F113" s="83" t="s">
        <v>12</v>
      </c>
      <c r="G113" s="84">
        <f>SUM(G112)</f>
        <v>29</v>
      </c>
      <c r="H113" s="84">
        <f t="shared" ref="H113:K113" si="13">SUM(H112)</f>
        <v>50</v>
      </c>
      <c r="I113" s="84">
        <f t="shared" si="13"/>
        <v>50</v>
      </c>
      <c r="J113" s="84">
        <f t="shared" si="13"/>
        <v>50</v>
      </c>
      <c r="K113" s="84">
        <f t="shared" si="13"/>
        <v>50</v>
      </c>
      <c r="L113" s="943"/>
      <c r="M113" s="943"/>
      <c r="N113" s="943"/>
      <c r="O113" s="943"/>
    </row>
    <row r="114" spans="1:15" ht="15" x14ac:dyDescent="0.25">
      <c r="A114" s="18" t="s">
        <v>25</v>
      </c>
      <c r="B114" s="19" t="s">
        <v>7</v>
      </c>
      <c r="C114" s="702" t="s">
        <v>13</v>
      </c>
      <c r="D114" s="703"/>
      <c r="E114" s="704"/>
      <c r="F114" s="705"/>
      <c r="G114" s="61">
        <f>SUM(G113)</f>
        <v>29</v>
      </c>
      <c r="H114" s="61">
        <f>SUM(H113)</f>
        <v>50</v>
      </c>
      <c r="I114" s="61">
        <f>SUM(I113)</f>
        <v>50</v>
      </c>
      <c r="J114" s="61">
        <f>SUM(J113)</f>
        <v>50</v>
      </c>
      <c r="K114" s="61">
        <f>SUM(K113)</f>
        <v>50</v>
      </c>
      <c r="L114" s="635"/>
      <c r="M114" s="635"/>
      <c r="N114" s="635"/>
      <c r="O114" s="635"/>
    </row>
    <row r="115" spans="1:15" ht="15" x14ac:dyDescent="0.25">
      <c r="A115" s="263" t="s">
        <v>25</v>
      </c>
      <c r="B115" s="706" t="s">
        <v>16</v>
      </c>
      <c r="C115" s="706"/>
      <c r="D115" s="670"/>
      <c r="E115" s="670"/>
      <c r="F115" s="670"/>
      <c r="G115" s="62">
        <f>ABS(G111+G114)</f>
        <v>3872.3999999999996</v>
      </c>
      <c r="H115" s="62">
        <f t="shared" ref="H115:K115" si="14">ABS(H111+H114)</f>
        <v>4181.8</v>
      </c>
      <c r="I115" s="62">
        <f t="shared" si="14"/>
        <v>4070.7000000000003</v>
      </c>
      <c r="J115" s="62">
        <f t="shared" si="14"/>
        <v>3473.4</v>
      </c>
      <c r="K115" s="62">
        <f t="shared" si="14"/>
        <v>3600.8</v>
      </c>
      <c r="L115" s="701"/>
      <c r="M115" s="701"/>
      <c r="N115" s="701"/>
      <c r="O115" s="701"/>
    </row>
    <row r="116" spans="1:15" ht="14.25" x14ac:dyDescent="0.2">
      <c r="A116" s="18" t="s">
        <v>30</v>
      </c>
      <c r="B116" s="692" t="s">
        <v>31</v>
      </c>
      <c r="C116" s="693"/>
      <c r="D116" s="693"/>
      <c r="E116" s="693"/>
      <c r="F116" s="693"/>
      <c r="G116" s="693"/>
      <c r="H116" s="693"/>
      <c r="I116" s="693"/>
      <c r="J116" s="693"/>
      <c r="K116" s="693"/>
      <c r="L116" s="693"/>
      <c r="M116" s="693"/>
      <c r="N116" s="693"/>
      <c r="O116" s="694"/>
    </row>
    <row r="117" spans="1:15" ht="14.25" x14ac:dyDescent="0.2">
      <c r="A117" s="18" t="s">
        <v>30</v>
      </c>
      <c r="B117" s="19" t="s">
        <v>7</v>
      </c>
      <c r="C117" s="910" t="s">
        <v>32</v>
      </c>
      <c r="D117" s="911"/>
      <c r="E117" s="911"/>
      <c r="F117" s="911"/>
      <c r="G117" s="911"/>
      <c r="H117" s="911"/>
      <c r="I117" s="911"/>
      <c r="J117" s="911"/>
      <c r="K117" s="911"/>
      <c r="L117" s="911"/>
      <c r="M117" s="911"/>
      <c r="N117" s="911"/>
      <c r="O117" s="912"/>
    </row>
    <row r="118" spans="1:15" x14ac:dyDescent="0.2">
      <c r="A118" s="591" t="s">
        <v>30</v>
      </c>
      <c r="B118" s="625" t="s">
        <v>7</v>
      </c>
      <c r="C118" s="916" t="s">
        <v>7</v>
      </c>
      <c r="D118" s="1127" t="s">
        <v>241</v>
      </c>
      <c r="E118" s="578">
        <v>300056938</v>
      </c>
      <c r="F118" s="928" t="s">
        <v>11</v>
      </c>
      <c r="G118" s="624">
        <v>78.5</v>
      </c>
      <c r="H118" s="624">
        <v>75</v>
      </c>
      <c r="I118" s="627">
        <v>73</v>
      </c>
      <c r="J118" s="628">
        <v>75.2</v>
      </c>
      <c r="K118" s="592">
        <v>78</v>
      </c>
      <c r="L118" s="1126" t="s">
        <v>95</v>
      </c>
      <c r="M118" s="697">
        <v>100</v>
      </c>
      <c r="N118" s="695">
        <v>100</v>
      </c>
      <c r="O118" s="697">
        <v>100</v>
      </c>
    </row>
    <row r="119" spans="1:15" ht="36.75" customHeight="1" x14ac:dyDescent="0.2">
      <c r="A119" s="591"/>
      <c r="B119" s="625"/>
      <c r="C119" s="916"/>
      <c r="D119" s="1128"/>
      <c r="E119" s="579"/>
      <c r="F119" s="928"/>
      <c r="G119" s="624"/>
      <c r="H119" s="624"/>
      <c r="I119" s="627"/>
      <c r="J119" s="927"/>
      <c r="K119" s="609"/>
      <c r="L119" s="1126"/>
      <c r="M119" s="698"/>
      <c r="N119" s="696"/>
      <c r="O119" s="698"/>
    </row>
    <row r="120" spans="1:15" ht="25.5" x14ac:dyDescent="0.25">
      <c r="A120" s="591"/>
      <c r="B120" s="625"/>
      <c r="C120" s="916"/>
      <c r="D120" s="1129"/>
      <c r="E120" s="580"/>
      <c r="F120" s="16" t="s">
        <v>12</v>
      </c>
      <c r="G120" s="68">
        <f>SUM(G118)</f>
        <v>78.5</v>
      </c>
      <c r="H120" s="68">
        <f>SUM(H118)</f>
        <v>75</v>
      </c>
      <c r="I120" s="68">
        <f>SUM(I118)</f>
        <v>73</v>
      </c>
      <c r="J120" s="68">
        <f>SUM(J118)</f>
        <v>75.2</v>
      </c>
      <c r="K120" s="68">
        <f>SUM(K118)</f>
        <v>78</v>
      </c>
      <c r="L120" s="1115"/>
      <c r="M120" s="1115"/>
      <c r="N120" s="1115"/>
      <c r="O120" s="1115"/>
    </row>
    <row r="121" spans="1:15" ht="15" x14ac:dyDescent="0.25">
      <c r="A121" s="18" t="s">
        <v>30</v>
      </c>
      <c r="B121" s="20" t="s">
        <v>7</v>
      </c>
      <c r="C121" s="85"/>
      <c r="D121" s="1034" t="s">
        <v>13</v>
      </c>
      <c r="E121" s="1034"/>
      <c r="F121" s="1034"/>
      <c r="G121" s="86">
        <f>SUM(G120)</f>
        <v>78.5</v>
      </c>
      <c r="H121" s="86">
        <f>SUM(H120)</f>
        <v>75</v>
      </c>
      <c r="I121" s="86">
        <f>SUM(I120)</f>
        <v>73</v>
      </c>
      <c r="J121" s="86">
        <f>SUM(J120)</f>
        <v>75.2</v>
      </c>
      <c r="K121" s="86">
        <f>SUM(K120)</f>
        <v>78</v>
      </c>
      <c r="L121" s="635"/>
      <c r="M121" s="635"/>
      <c r="N121" s="635"/>
      <c r="O121" s="635"/>
    </row>
    <row r="122" spans="1:15" ht="14.25" x14ac:dyDescent="0.2">
      <c r="A122" s="18" t="s">
        <v>30</v>
      </c>
      <c r="B122" s="19" t="s">
        <v>14</v>
      </c>
      <c r="C122" s="1116" t="s">
        <v>33</v>
      </c>
      <c r="D122" s="1117"/>
      <c r="E122" s="1117"/>
      <c r="F122" s="1117"/>
      <c r="G122" s="1117"/>
      <c r="H122" s="1117"/>
      <c r="I122" s="1117"/>
      <c r="J122" s="1117"/>
      <c r="K122" s="1117"/>
      <c r="L122" s="1117"/>
      <c r="M122" s="1117"/>
      <c r="N122" s="1117"/>
      <c r="O122" s="1118"/>
    </row>
    <row r="123" spans="1:15" ht="36.75" customHeight="1" x14ac:dyDescent="0.2">
      <c r="A123" s="899" t="s">
        <v>30</v>
      </c>
      <c r="B123" s="810" t="s">
        <v>14</v>
      </c>
      <c r="C123" s="907" t="s">
        <v>34</v>
      </c>
      <c r="D123" s="908" t="s">
        <v>285</v>
      </c>
      <c r="E123" s="1125" t="s">
        <v>304</v>
      </c>
      <c r="F123" s="87" t="s">
        <v>247</v>
      </c>
      <c r="G123" s="339">
        <v>116</v>
      </c>
      <c r="H123" s="520">
        <v>340</v>
      </c>
      <c r="I123" s="528">
        <v>340</v>
      </c>
      <c r="J123" s="234">
        <v>858</v>
      </c>
      <c r="K123" s="234">
        <v>910</v>
      </c>
      <c r="L123" s="340" t="s">
        <v>81</v>
      </c>
      <c r="M123" s="341">
        <v>1</v>
      </c>
      <c r="N123" s="341">
        <v>1</v>
      </c>
      <c r="O123" s="341">
        <v>1</v>
      </c>
    </row>
    <row r="124" spans="1:15" ht="31.5" customHeight="1" x14ac:dyDescent="0.25">
      <c r="A124" s="899"/>
      <c r="B124" s="810"/>
      <c r="C124" s="907"/>
      <c r="D124" s="909"/>
      <c r="E124" s="722"/>
      <c r="F124" s="16" t="s">
        <v>12</v>
      </c>
      <c r="G124" s="54">
        <f>SUM(G123)</f>
        <v>116</v>
      </c>
      <c r="H124" s="54">
        <f>SUM(H123)</f>
        <v>340</v>
      </c>
      <c r="I124" s="54">
        <f>SUM(I123)</f>
        <v>340</v>
      </c>
      <c r="J124" s="54">
        <f>SUM(J123)</f>
        <v>858</v>
      </c>
      <c r="K124" s="88">
        <f>SUM(K123)</f>
        <v>910</v>
      </c>
      <c r="L124" s="342"/>
      <c r="M124" s="343"/>
      <c r="N124" s="343"/>
      <c r="O124" s="343"/>
    </row>
    <row r="125" spans="1:15" ht="25.5" x14ac:dyDescent="0.2">
      <c r="A125" s="638" t="s">
        <v>30</v>
      </c>
      <c r="B125" s="923" t="s">
        <v>14</v>
      </c>
      <c r="C125" s="905" t="s">
        <v>37</v>
      </c>
      <c r="D125" s="796" t="s">
        <v>75</v>
      </c>
      <c r="E125" s="930" t="s">
        <v>324</v>
      </c>
      <c r="F125" s="897" t="s">
        <v>247</v>
      </c>
      <c r="G125" s="891">
        <v>319.2</v>
      </c>
      <c r="H125" s="891">
        <v>1900</v>
      </c>
      <c r="I125" s="894">
        <v>1900</v>
      </c>
      <c r="J125" s="887"/>
      <c r="K125" s="1035"/>
      <c r="L125" s="344" t="s">
        <v>100</v>
      </c>
      <c r="M125" s="332">
        <v>50</v>
      </c>
      <c r="N125" s="332">
        <v>50</v>
      </c>
      <c r="O125" s="332"/>
    </row>
    <row r="126" spans="1:15" ht="25.5" x14ac:dyDescent="0.2">
      <c r="A126" s="638"/>
      <c r="B126" s="923"/>
      <c r="C126" s="905"/>
      <c r="D126" s="782"/>
      <c r="E126" s="930"/>
      <c r="F126" s="898"/>
      <c r="G126" s="892"/>
      <c r="H126" s="892"/>
      <c r="I126" s="895"/>
      <c r="J126" s="888"/>
      <c r="K126" s="1036"/>
      <c r="L126" s="345" t="s">
        <v>101</v>
      </c>
      <c r="M126" s="346">
        <v>3500</v>
      </c>
      <c r="N126" s="347"/>
      <c r="O126" s="347"/>
    </row>
    <row r="127" spans="1:15" x14ac:dyDescent="0.2">
      <c r="A127" s="638"/>
      <c r="B127" s="923"/>
      <c r="C127" s="905"/>
      <c r="D127" s="782"/>
      <c r="E127" s="930"/>
      <c r="F127" s="898"/>
      <c r="G127" s="892"/>
      <c r="H127" s="892"/>
      <c r="I127" s="895"/>
      <c r="J127" s="888"/>
      <c r="K127" s="1036"/>
      <c r="L127" s="345" t="s">
        <v>102</v>
      </c>
      <c r="M127" s="346">
        <v>3500</v>
      </c>
      <c r="N127" s="346"/>
      <c r="O127" s="346"/>
    </row>
    <row r="128" spans="1:15" x14ac:dyDescent="0.2">
      <c r="A128" s="638"/>
      <c r="B128" s="923"/>
      <c r="C128" s="905"/>
      <c r="D128" s="782"/>
      <c r="E128" s="930"/>
      <c r="F128" s="898"/>
      <c r="G128" s="892"/>
      <c r="H128" s="892"/>
      <c r="I128" s="895"/>
      <c r="J128" s="888"/>
      <c r="K128" s="1036"/>
      <c r="L128" s="1120" t="s">
        <v>237</v>
      </c>
      <c r="M128" s="1032"/>
      <c r="N128" s="1032"/>
      <c r="O128" s="1032">
        <v>1</v>
      </c>
    </row>
    <row r="129" spans="1:15" ht="9" customHeight="1" x14ac:dyDescent="0.2">
      <c r="A129" s="638"/>
      <c r="B129" s="923"/>
      <c r="C129" s="905"/>
      <c r="D129" s="782"/>
      <c r="E129" s="930"/>
      <c r="F129" s="898"/>
      <c r="G129" s="892"/>
      <c r="H129" s="892"/>
      <c r="I129" s="895"/>
      <c r="J129" s="888"/>
      <c r="K129" s="1036"/>
      <c r="L129" s="1121"/>
      <c r="M129" s="1033"/>
      <c r="N129" s="1033"/>
      <c r="O129" s="1033"/>
    </row>
    <row r="130" spans="1:15" ht="10.5" customHeight="1" x14ac:dyDescent="0.2">
      <c r="A130" s="638"/>
      <c r="B130" s="923"/>
      <c r="C130" s="905"/>
      <c r="D130" s="782"/>
      <c r="E130" s="930"/>
      <c r="F130" s="898"/>
      <c r="G130" s="892"/>
      <c r="H130" s="892"/>
      <c r="I130" s="895"/>
      <c r="J130" s="888"/>
      <c r="K130" s="1036"/>
      <c r="L130" s="1038" t="s">
        <v>238</v>
      </c>
      <c r="M130" s="1108">
        <v>35</v>
      </c>
      <c r="N130" s="1108">
        <v>50</v>
      </c>
      <c r="O130" s="1108">
        <v>15</v>
      </c>
    </row>
    <row r="131" spans="1:15" ht="20.25" customHeight="1" x14ac:dyDescent="0.2">
      <c r="A131" s="638"/>
      <c r="B131" s="923"/>
      <c r="C131" s="905"/>
      <c r="D131" s="782"/>
      <c r="E131" s="930"/>
      <c r="F131" s="898"/>
      <c r="G131" s="893"/>
      <c r="H131" s="893"/>
      <c r="I131" s="896"/>
      <c r="J131" s="889"/>
      <c r="K131" s="1037"/>
      <c r="L131" s="1039"/>
      <c r="M131" s="1109"/>
      <c r="N131" s="1109"/>
      <c r="O131" s="1109"/>
    </row>
    <row r="132" spans="1:15" ht="20.25" customHeight="1" x14ac:dyDescent="0.2">
      <c r="A132" s="638"/>
      <c r="B132" s="923"/>
      <c r="C132" s="905"/>
      <c r="D132" s="782"/>
      <c r="E132" s="931"/>
      <c r="F132" s="63" t="s">
        <v>293</v>
      </c>
      <c r="G132" s="234"/>
      <c r="H132" s="234">
        <v>80</v>
      </c>
      <c r="I132" s="241">
        <v>80</v>
      </c>
      <c r="J132" s="235"/>
      <c r="K132" s="235"/>
      <c r="L132" s="1040"/>
      <c r="M132" s="1110"/>
      <c r="N132" s="1110"/>
      <c r="O132" s="1110"/>
    </row>
    <row r="133" spans="1:15" ht="15" x14ac:dyDescent="0.2">
      <c r="A133" s="638"/>
      <c r="B133" s="923"/>
      <c r="C133" s="905"/>
      <c r="D133" s="782"/>
      <c r="E133" s="931"/>
      <c r="F133" s="89" t="s">
        <v>11</v>
      </c>
      <c r="G133" s="339">
        <v>231.8</v>
      </c>
      <c r="H133" s="234">
        <v>1042.9000000000001</v>
      </c>
      <c r="I133" s="241">
        <v>1042.9000000000001</v>
      </c>
      <c r="J133" s="235"/>
      <c r="K133" s="348"/>
      <c r="L133" s="349" t="s">
        <v>233</v>
      </c>
      <c r="M133" s="350">
        <v>1</v>
      </c>
      <c r="N133" s="350"/>
      <c r="O133" s="351"/>
    </row>
    <row r="134" spans="1:15" ht="25.5" x14ac:dyDescent="0.25">
      <c r="A134" s="639"/>
      <c r="B134" s="924"/>
      <c r="C134" s="906"/>
      <c r="D134" s="783"/>
      <c r="E134" s="930"/>
      <c r="F134" s="90" t="s">
        <v>12</v>
      </c>
      <c r="G134" s="54">
        <f>SUM(G125:G133)</f>
        <v>551</v>
      </c>
      <c r="H134" s="54">
        <f t="shared" ref="H134:K134" si="15">SUM(H125:H133)</f>
        <v>3022.9</v>
      </c>
      <c r="I134" s="54">
        <f t="shared" si="15"/>
        <v>3022.9</v>
      </c>
      <c r="J134" s="54">
        <f t="shared" si="15"/>
        <v>0</v>
      </c>
      <c r="K134" s="54">
        <f t="shared" si="15"/>
        <v>0</v>
      </c>
      <c r="L134" s="352"/>
      <c r="M134" s="353"/>
      <c r="N134" s="353"/>
      <c r="O134" s="354"/>
    </row>
    <row r="135" spans="1:15" ht="30" x14ac:dyDescent="0.2">
      <c r="A135" s="637" t="s">
        <v>30</v>
      </c>
      <c r="B135" s="640" t="s">
        <v>14</v>
      </c>
      <c r="C135" s="890" t="s">
        <v>124</v>
      </c>
      <c r="D135" s="867" t="s">
        <v>125</v>
      </c>
      <c r="E135" s="870" t="s">
        <v>305</v>
      </c>
      <c r="F135" s="33" t="s">
        <v>11</v>
      </c>
      <c r="G135" s="91"/>
      <c r="H135" s="91"/>
      <c r="I135" s="92"/>
      <c r="J135" s="223">
        <v>78.8</v>
      </c>
      <c r="K135" s="355"/>
      <c r="L135" s="356" t="s">
        <v>126</v>
      </c>
      <c r="M135" s="357"/>
      <c r="N135" s="358">
        <v>100</v>
      </c>
      <c r="O135" s="357"/>
    </row>
    <row r="136" spans="1:15" ht="30" x14ac:dyDescent="0.25">
      <c r="A136" s="638"/>
      <c r="B136" s="641"/>
      <c r="C136" s="711"/>
      <c r="D136" s="868"/>
      <c r="E136" s="921"/>
      <c r="F136" s="33" t="s">
        <v>89</v>
      </c>
      <c r="G136" s="91"/>
      <c r="H136" s="91"/>
      <c r="I136" s="92"/>
      <c r="J136" s="223">
        <v>1158.5</v>
      </c>
      <c r="K136" s="355"/>
      <c r="L136" s="359" t="s">
        <v>127</v>
      </c>
      <c r="M136" s="357"/>
      <c r="N136" s="357">
        <v>1</v>
      </c>
      <c r="O136" s="357"/>
    </row>
    <row r="137" spans="1:15" ht="25.5" x14ac:dyDescent="0.25">
      <c r="A137" s="639"/>
      <c r="B137" s="642"/>
      <c r="C137" s="712"/>
      <c r="D137" s="869"/>
      <c r="E137" s="922"/>
      <c r="F137" s="90" t="s">
        <v>12</v>
      </c>
      <c r="G137" s="68">
        <f>SUM(G135+G136)</f>
        <v>0</v>
      </c>
      <c r="H137" s="68">
        <f t="shared" ref="H137:K137" si="16">SUM(H135:H136)</f>
        <v>0</v>
      </c>
      <c r="I137" s="68">
        <f t="shared" si="16"/>
        <v>0</v>
      </c>
      <c r="J137" s="68">
        <f t="shared" si="16"/>
        <v>1237.3</v>
      </c>
      <c r="K137" s="68">
        <f t="shared" si="16"/>
        <v>0</v>
      </c>
      <c r="L137" s="360"/>
      <c r="M137" s="361"/>
      <c r="N137" s="361"/>
      <c r="O137" s="361"/>
    </row>
    <row r="138" spans="1:15" ht="25.5" x14ac:dyDescent="0.2">
      <c r="A138" s="591" t="s">
        <v>30</v>
      </c>
      <c r="B138" s="625" t="s">
        <v>14</v>
      </c>
      <c r="C138" s="929" t="s">
        <v>38</v>
      </c>
      <c r="D138" s="925" t="s">
        <v>39</v>
      </c>
      <c r="E138" s="926" t="s">
        <v>307</v>
      </c>
      <c r="F138" s="93" t="s">
        <v>247</v>
      </c>
      <c r="G138" s="229">
        <v>92.2</v>
      </c>
      <c r="H138" s="240">
        <v>349</v>
      </c>
      <c r="I138" s="544">
        <v>349</v>
      </c>
      <c r="J138" s="229"/>
      <c r="K138" s="229"/>
      <c r="L138" s="362" t="s">
        <v>121</v>
      </c>
      <c r="M138" s="363">
        <v>100</v>
      </c>
      <c r="N138" s="364"/>
      <c r="O138" s="365"/>
    </row>
    <row r="139" spans="1:15" ht="15" x14ac:dyDescent="0.2">
      <c r="A139" s="591"/>
      <c r="B139" s="625"/>
      <c r="C139" s="929"/>
      <c r="D139" s="925"/>
      <c r="E139" s="926"/>
      <c r="F139" s="94" t="s">
        <v>11</v>
      </c>
      <c r="G139" s="240">
        <v>16.899999999999999</v>
      </c>
      <c r="H139" s="240"/>
      <c r="I139" s="233"/>
      <c r="J139" s="240"/>
      <c r="K139" s="240"/>
      <c r="L139" s="1123" t="s">
        <v>233</v>
      </c>
      <c r="M139" s="695">
        <v>1</v>
      </c>
      <c r="N139" s="1175"/>
      <c r="O139" s="695"/>
    </row>
    <row r="140" spans="1:15" ht="15" x14ac:dyDescent="0.2">
      <c r="A140" s="591"/>
      <c r="B140" s="625"/>
      <c r="C140" s="929"/>
      <c r="D140" s="925"/>
      <c r="E140" s="926"/>
      <c r="F140" s="95" t="s">
        <v>35</v>
      </c>
      <c r="G140" s="229"/>
      <c r="H140" s="229"/>
      <c r="I140" s="233"/>
      <c r="J140" s="229"/>
      <c r="K140" s="229"/>
      <c r="L140" s="1124"/>
      <c r="M140" s="696"/>
      <c r="N140" s="696"/>
      <c r="O140" s="696"/>
    </row>
    <row r="141" spans="1:15" ht="25.5" x14ac:dyDescent="0.2">
      <c r="A141" s="591"/>
      <c r="B141" s="625"/>
      <c r="C141" s="929"/>
      <c r="D141" s="925"/>
      <c r="E141" s="926"/>
      <c r="F141" s="16" t="s">
        <v>12</v>
      </c>
      <c r="G141" s="68">
        <f>SUM(G138:G140)</f>
        <v>109.1</v>
      </c>
      <c r="H141" s="68">
        <f t="shared" ref="H141:K141" si="17">SUM(H138:H140)</f>
        <v>349</v>
      </c>
      <c r="I141" s="68">
        <f t="shared" si="17"/>
        <v>349</v>
      </c>
      <c r="J141" s="68">
        <f t="shared" si="17"/>
        <v>0</v>
      </c>
      <c r="K141" s="68">
        <f t="shared" si="17"/>
        <v>0</v>
      </c>
      <c r="L141" s="1122"/>
      <c r="M141" s="1122"/>
      <c r="N141" s="1122"/>
      <c r="O141" s="1122"/>
    </row>
    <row r="142" spans="1:15" ht="36.75" customHeight="1" x14ac:dyDescent="0.2">
      <c r="A142" s="591" t="s">
        <v>30</v>
      </c>
      <c r="B142" s="625" t="s">
        <v>14</v>
      </c>
      <c r="C142" s="610" t="s">
        <v>40</v>
      </c>
      <c r="D142" s="679" t="s">
        <v>197</v>
      </c>
      <c r="E142" s="870" t="s">
        <v>228</v>
      </c>
      <c r="F142" s="96" t="s">
        <v>247</v>
      </c>
      <c r="G142" s="91"/>
      <c r="H142" s="91"/>
      <c r="I142" s="92"/>
      <c r="J142" s="223">
        <v>891.9</v>
      </c>
      <c r="K142" s="223">
        <v>1000</v>
      </c>
      <c r="L142" s="65" t="s">
        <v>103</v>
      </c>
      <c r="M142" s="366"/>
      <c r="N142" s="366">
        <v>40</v>
      </c>
      <c r="O142" s="366">
        <v>60</v>
      </c>
    </row>
    <row r="143" spans="1:15" ht="25.5" x14ac:dyDescent="0.2">
      <c r="A143" s="591"/>
      <c r="B143" s="625"/>
      <c r="C143" s="610"/>
      <c r="D143" s="681"/>
      <c r="E143" s="922"/>
      <c r="F143" s="97" t="s">
        <v>12</v>
      </c>
      <c r="G143" s="68">
        <f>SUM(G142)</f>
        <v>0</v>
      </c>
      <c r="H143" s="68">
        <f>SUM(H142)</f>
        <v>0</v>
      </c>
      <c r="I143" s="68">
        <f>SUM(I142)</f>
        <v>0</v>
      </c>
      <c r="J143" s="68">
        <f>SUM(J142)</f>
        <v>891.9</v>
      </c>
      <c r="K143" s="68">
        <f>SUM(K142)</f>
        <v>1000</v>
      </c>
      <c r="L143" s="1172"/>
      <c r="M143" s="1173"/>
      <c r="N143" s="1173"/>
      <c r="O143" s="1174"/>
    </row>
    <row r="144" spans="1:15" ht="25.5" x14ac:dyDescent="0.2">
      <c r="A144" s="591" t="s">
        <v>30</v>
      </c>
      <c r="B144" s="625" t="s">
        <v>14</v>
      </c>
      <c r="C144" s="610" t="s">
        <v>41</v>
      </c>
      <c r="D144" s="1139" t="s">
        <v>42</v>
      </c>
      <c r="E144" s="926" t="s">
        <v>306</v>
      </c>
      <c r="F144" s="98" t="s">
        <v>247</v>
      </c>
      <c r="G144" s="229">
        <v>116</v>
      </c>
      <c r="H144" s="240">
        <v>300</v>
      </c>
      <c r="I144" s="233">
        <v>300</v>
      </c>
      <c r="J144" s="240">
        <v>300</v>
      </c>
      <c r="K144" s="240">
        <v>700</v>
      </c>
      <c r="L144" s="919" t="s">
        <v>103</v>
      </c>
      <c r="M144" s="695">
        <v>8</v>
      </c>
      <c r="N144" s="695">
        <v>40</v>
      </c>
      <c r="O144" s="695">
        <v>40</v>
      </c>
    </row>
    <row r="145" spans="1:15" ht="15" x14ac:dyDescent="0.2">
      <c r="A145" s="591"/>
      <c r="B145" s="625"/>
      <c r="C145" s="610"/>
      <c r="D145" s="1139"/>
      <c r="E145" s="926"/>
      <c r="F145" s="99" t="s">
        <v>11</v>
      </c>
      <c r="G145" s="229">
        <v>0.6</v>
      </c>
      <c r="H145" s="229"/>
      <c r="I145" s="233"/>
      <c r="J145" s="229"/>
      <c r="K145" s="229"/>
      <c r="L145" s="920"/>
      <c r="M145" s="696"/>
      <c r="N145" s="696"/>
      <c r="O145" s="696"/>
    </row>
    <row r="146" spans="1:15" ht="25.5" x14ac:dyDescent="0.2">
      <c r="A146" s="591"/>
      <c r="B146" s="625"/>
      <c r="C146" s="610"/>
      <c r="D146" s="1139"/>
      <c r="E146" s="926"/>
      <c r="F146" s="16" t="s">
        <v>12</v>
      </c>
      <c r="G146" s="68">
        <f>SUM(G144:G145)</f>
        <v>116.6</v>
      </c>
      <c r="H146" s="68">
        <f>SUM(H144:H145)</f>
        <v>300</v>
      </c>
      <c r="I146" s="68">
        <f>SUM(I144:I145)</f>
        <v>300</v>
      </c>
      <c r="J146" s="68">
        <f>SUM(J144:J145)</f>
        <v>300</v>
      </c>
      <c r="K146" s="68">
        <f>SUM(K144:K145)</f>
        <v>700</v>
      </c>
      <c r="L146" s="803"/>
      <c r="M146" s="803"/>
      <c r="N146" s="803"/>
      <c r="O146" s="803"/>
    </row>
    <row r="147" spans="1:15" ht="25.5" x14ac:dyDescent="0.2">
      <c r="A147" s="591" t="s">
        <v>30</v>
      </c>
      <c r="B147" s="625" t="s">
        <v>14</v>
      </c>
      <c r="C147" s="610" t="s">
        <v>43</v>
      </c>
      <c r="D147" s="900" t="s">
        <v>128</v>
      </c>
      <c r="E147" s="1119" t="s">
        <v>307</v>
      </c>
      <c r="F147" s="100" t="s">
        <v>247</v>
      </c>
      <c r="G147" s="101"/>
      <c r="H147" s="101"/>
      <c r="I147" s="102"/>
      <c r="J147" s="230">
        <v>383.7</v>
      </c>
      <c r="K147" s="103"/>
      <c r="L147" s="367" t="s">
        <v>44</v>
      </c>
      <c r="M147" s="368"/>
      <c r="N147" s="369">
        <v>100</v>
      </c>
      <c r="O147" s="369"/>
    </row>
    <row r="148" spans="1:15" ht="24.75" customHeight="1" x14ac:dyDescent="0.2">
      <c r="A148" s="591"/>
      <c r="B148" s="625"/>
      <c r="C148" s="610"/>
      <c r="D148" s="900"/>
      <c r="E148" s="1119"/>
      <c r="F148" s="97" t="s">
        <v>12</v>
      </c>
      <c r="G148" s="68">
        <f>SUM(G147)</f>
        <v>0</v>
      </c>
      <c r="H148" s="68">
        <f>SUM(H147)</f>
        <v>0</v>
      </c>
      <c r="I148" s="68">
        <f>SUM(I147)</f>
        <v>0</v>
      </c>
      <c r="J148" s="68">
        <f>SUM(J147)</f>
        <v>383.7</v>
      </c>
      <c r="K148" s="68">
        <f>SUM(K147)</f>
        <v>0</v>
      </c>
      <c r="L148" s="685"/>
      <c r="M148" s="686"/>
      <c r="N148" s="686"/>
      <c r="O148" s="686"/>
    </row>
    <row r="149" spans="1:15" ht="51" x14ac:dyDescent="0.2">
      <c r="A149" s="591" t="s">
        <v>30</v>
      </c>
      <c r="B149" s="625" t="s">
        <v>14</v>
      </c>
      <c r="C149" s="610" t="s">
        <v>45</v>
      </c>
      <c r="D149" s="1126" t="s">
        <v>46</v>
      </c>
      <c r="E149" s="926"/>
      <c r="F149" s="98" t="s">
        <v>247</v>
      </c>
      <c r="G149" s="229">
        <v>115.8</v>
      </c>
      <c r="H149" s="229"/>
      <c r="I149" s="233"/>
      <c r="J149" s="230"/>
      <c r="K149" s="370"/>
      <c r="L149" s="492" t="s">
        <v>122</v>
      </c>
      <c r="M149" s="209">
        <v>100</v>
      </c>
      <c r="N149" s="209"/>
      <c r="O149" s="232"/>
    </row>
    <row r="150" spans="1:15" ht="38.25" x14ac:dyDescent="0.2">
      <c r="A150" s="591"/>
      <c r="B150" s="625"/>
      <c r="C150" s="610"/>
      <c r="D150" s="1126"/>
      <c r="E150" s="926"/>
      <c r="F150" s="1148" t="s">
        <v>11</v>
      </c>
      <c r="G150" s="1154">
        <v>88.8</v>
      </c>
      <c r="H150" s="1154">
        <v>102</v>
      </c>
      <c r="I150" s="1157">
        <v>109</v>
      </c>
      <c r="J150" s="1151"/>
      <c r="K150" s="1135"/>
      <c r="L150" s="473" t="s">
        <v>342</v>
      </c>
      <c r="M150" s="490">
        <v>80</v>
      </c>
      <c r="N150" s="209"/>
      <c r="O150" s="232"/>
    </row>
    <row r="151" spans="1:15" ht="24.75" customHeight="1" x14ac:dyDescent="0.2">
      <c r="A151" s="591"/>
      <c r="B151" s="625"/>
      <c r="C151" s="610"/>
      <c r="D151" s="1126"/>
      <c r="E151" s="926"/>
      <c r="F151" s="1149"/>
      <c r="G151" s="1155"/>
      <c r="H151" s="1155"/>
      <c r="I151" s="1158"/>
      <c r="J151" s="1152"/>
      <c r="K151" s="1136"/>
      <c r="L151" s="208" t="s">
        <v>340</v>
      </c>
      <c r="M151" s="490">
        <v>22</v>
      </c>
      <c r="N151" s="209"/>
      <c r="O151" s="232"/>
    </row>
    <row r="152" spans="1:15" ht="24.75" customHeight="1" x14ac:dyDescent="0.2">
      <c r="A152" s="591"/>
      <c r="B152" s="625"/>
      <c r="C152" s="610"/>
      <c r="D152" s="1126"/>
      <c r="E152" s="926"/>
      <c r="F152" s="1150"/>
      <c r="G152" s="1156"/>
      <c r="H152" s="1156"/>
      <c r="I152" s="1159"/>
      <c r="J152" s="1153"/>
      <c r="K152" s="1137"/>
      <c r="L152" s="207" t="s">
        <v>341</v>
      </c>
      <c r="M152" s="491">
        <v>7</v>
      </c>
      <c r="N152" s="209"/>
      <c r="O152" s="232"/>
    </row>
    <row r="153" spans="1:15" ht="38.25" x14ac:dyDescent="0.2">
      <c r="A153" s="591"/>
      <c r="B153" s="625"/>
      <c r="C153" s="610"/>
      <c r="D153" s="1126"/>
      <c r="E153" s="926"/>
      <c r="F153" s="98" t="s">
        <v>269</v>
      </c>
      <c r="G153" s="229"/>
      <c r="H153" s="240">
        <v>17</v>
      </c>
      <c r="I153" s="233">
        <v>17</v>
      </c>
      <c r="J153" s="230"/>
      <c r="K153" s="231"/>
      <c r="L153" s="207" t="s">
        <v>297</v>
      </c>
      <c r="M153" s="281" t="s">
        <v>298</v>
      </c>
      <c r="N153" s="105"/>
      <c r="O153" s="371"/>
    </row>
    <row r="154" spans="1:15" ht="88.5" customHeight="1" x14ac:dyDescent="0.2">
      <c r="A154" s="591"/>
      <c r="B154" s="625"/>
      <c r="C154" s="610"/>
      <c r="D154" s="1126"/>
      <c r="E154" s="926"/>
      <c r="F154" s="282" t="s">
        <v>89</v>
      </c>
      <c r="G154" s="229"/>
      <c r="H154" s="229"/>
      <c r="I154" s="233"/>
      <c r="J154" s="230">
        <v>1393.8</v>
      </c>
      <c r="K154" s="370">
        <v>1737.7</v>
      </c>
      <c r="L154" s="106" t="s">
        <v>183</v>
      </c>
      <c r="M154" s="104"/>
      <c r="N154" s="104">
        <v>4</v>
      </c>
      <c r="O154" s="371">
        <v>6</v>
      </c>
    </row>
    <row r="155" spans="1:15" ht="20.25" customHeight="1" x14ac:dyDescent="0.2">
      <c r="A155" s="591"/>
      <c r="B155" s="625"/>
      <c r="C155" s="610"/>
      <c r="D155" s="1126"/>
      <c r="E155" s="926"/>
      <c r="F155" s="107" t="s">
        <v>12</v>
      </c>
      <c r="G155" s="17">
        <f>SUM(G149:G154)</f>
        <v>204.6</v>
      </c>
      <c r="H155" s="17">
        <f>SUM(H149:H154)</f>
        <v>119</v>
      </c>
      <c r="I155" s="17">
        <f>SUM(I149:I154)</f>
        <v>126</v>
      </c>
      <c r="J155" s="17">
        <f>SUM(J149:J154)</f>
        <v>1393.8</v>
      </c>
      <c r="K155" s="17">
        <f>SUM(K149:K154)</f>
        <v>1737.7</v>
      </c>
      <c r="L155" s="803"/>
      <c r="M155" s="804"/>
      <c r="N155" s="804"/>
      <c r="O155" s="804"/>
    </row>
    <row r="156" spans="1:15" ht="54.75" customHeight="1" x14ac:dyDescent="0.2">
      <c r="A156" s="1014" t="s">
        <v>30</v>
      </c>
      <c r="B156" s="589" t="s">
        <v>14</v>
      </c>
      <c r="C156" s="1018" t="s">
        <v>129</v>
      </c>
      <c r="D156" s="680" t="s">
        <v>184</v>
      </c>
      <c r="E156" s="665" t="s">
        <v>226</v>
      </c>
      <c r="F156" s="108" t="s">
        <v>272</v>
      </c>
      <c r="G156" s="109"/>
      <c r="H156" s="224">
        <v>266</v>
      </c>
      <c r="I156" s="217">
        <v>266</v>
      </c>
      <c r="J156" s="224">
        <v>141.6</v>
      </c>
      <c r="K156" s="110"/>
      <c r="L156" s="496" t="s">
        <v>299</v>
      </c>
      <c r="M156" s="497">
        <v>100</v>
      </c>
      <c r="N156" s="497">
        <v>100</v>
      </c>
      <c r="O156" s="498"/>
    </row>
    <row r="157" spans="1:15" ht="55.5" customHeight="1" x14ac:dyDescent="0.2">
      <c r="A157" s="1014"/>
      <c r="B157" s="589"/>
      <c r="C157" s="1018"/>
      <c r="D157" s="680"/>
      <c r="E157" s="665"/>
      <c r="F157" s="1145" t="s">
        <v>11</v>
      </c>
      <c r="G157" s="1160"/>
      <c r="H157" s="964">
        <v>82.2</v>
      </c>
      <c r="I157" s="966">
        <v>82.2</v>
      </c>
      <c r="J157" s="964">
        <v>760.6</v>
      </c>
      <c r="K157" s="1169"/>
      <c r="L157" s="493" t="s">
        <v>346</v>
      </c>
      <c r="M157" s="461">
        <v>82.2</v>
      </c>
      <c r="N157" s="494"/>
      <c r="O157" s="495"/>
    </row>
    <row r="158" spans="1:15" ht="25.5" x14ac:dyDescent="0.2">
      <c r="A158" s="1014"/>
      <c r="B158" s="589"/>
      <c r="C158" s="1018"/>
      <c r="D158" s="680"/>
      <c r="E158" s="665"/>
      <c r="F158" s="1146"/>
      <c r="G158" s="1161"/>
      <c r="H158" s="1163"/>
      <c r="I158" s="1164"/>
      <c r="J158" s="1163"/>
      <c r="K158" s="1170"/>
      <c r="L158" s="111" t="s">
        <v>343</v>
      </c>
      <c r="M158" s="372"/>
      <c r="N158" s="373">
        <v>318.89999999999998</v>
      </c>
      <c r="O158" s="372"/>
    </row>
    <row r="159" spans="1:15" ht="25.5" x14ac:dyDescent="0.2">
      <c r="A159" s="1014"/>
      <c r="B159" s="589"/>
      <c r="C159" s="1018"/>
      <c r="D159" s="680"/>
      <c r="E159" s="665"/>
      <c r="F159" s="1146"/>
      <c r="G159" s="1161"/>
      <c r="H159" s="1163"/>
      <c r="I159" s="1164"/>
      <c r="J159" s="1163"/>
      <c r="K159" s="1170"/>
      <c r="L159" s="113" t="s">
        <v>344</v>
      </c>
      <c r="M159" s="372"/>
      <c r="N159" s="373">
        <v>42.1</v>
      </c>
      <c r="O159" s="372"/>
    </row>
    <row r="160" spans="1:15" ht="38.25" x14ac:dyDescent="0.2">
      <c r="A160" s="1014"/>
      <c r="B160" s="589"/>
      <c r="C160" s="1018"/>
      <c r="D160" s="680"/>
      <c r="E160" s="665"/>
      <c r="F160" s="1147"/>
      <c r="G160" s="1162"/>
      <c r="H160" s="965"/>
      <c r="I160" s="967"/>
      <c r="J160" s="965"/>
      <c r="K160" s="1171"/>
      <c r="L160" s="114" t="s">
        <v>345</v>
      </c>
      <c r="M160" s="372"/>
      <c r="N160" s="373">
        <v>399.6</v>
      </c>
      <c r="O160" s="372"/>
    </row>
    <row r="161" spans="1:16" ht="25.5" x14ac:dyDescent="0.2">
      <c r="A161" s="1014"/>
      <c r="B161" s="589"/>
      <c r="C161" s="1018"/>
      <c r="D161" s="681"/>
      <c r="E161" s="666"/>
      <c r="F161" s="115" t="s">
        <v>12</v>
      </c>
      <c r="G161" s="17">
        <f ca="1">SUM(G156:G161)</f>
        <v>0</v>
      </c>
      <c r="H161" s="17">
        <f>SUM(H156:H160)</f>
        <v>348.2</v>
      </c>
      <c r="I161" s="17">
        <f>SUM(I156:I160)</f>
        <v>348.2</v>
      </c>
      <c r="J161" s="17">
        <f>SUM(J156:J160)</f>
        <v>902.2</v>
      </c>
      <c r="K161" s="17">
        <f>SUM(K156:K160)</f>
        <v>0</v>
      </c>
      <c r="L161" s="374"/>
      <c r="M161" s="374"/>
      <c r="N161" s="374"/>
      <c r="O161" s="374"/>
    </row>
    <row r="162" spans="1:16" ht="66" customHeight="1" x14ac:dyDescent="0.2">
      <c r="A162" s="637" t="s">
        <v>30</v>
      </c>
      <c r="B162" s="640" t="s">
        <v>14</v>
      </c>
      <c r="C162" s="658" t="s">
        <v>130</v>
      </c>
      <c r="D162" s="719" t="s">
        <v>131</v>
      </c>
      <c r="E162" s="1140" t="s">
        <v>226</v>
      </c>
      <c r="F162" s="116" t="s">
        <v>11</v>
      </c>
      <c r="G162" s="110"/>
      <c r="H162" s="224">
        <v>20</v>
      </c>
      <c r="I162" s="217">
        <v>20</v>
      </c>
      <c r="J162" s="224">
        <v>60</v>
      </c>
      <c r="K162" s="224">
        <v>89.3</v>
      </c>
      <c r="L162" s="117" t="s">
        <v>323</v>
      </c>
      <c r="M162" s="373">
        <v>1</v>
      </c>
      <c r="N162" s="373">
        <v>1</v>
      </c>
      <c r="O162" s="373">
        <v>2</v>
      </c>
    </row>
    <row r="163" spans="1:16" ht="51.75" customHeight="1" x14ac:dyDescent="0.2">
      <c r="A163" s="638"/>
      <c r="B163" s="641"/>
      <c r="C163" s="659"/>
      <c r="D163" s="755"/>
      <c r="E163" s="1142"/>
      <c r="F163" s="264" t="s">
        <v>270</v>
      </c>
      <c r="G163" s="110"/>
      <c r="H163" s="224"/>
      <c r="I163" s="217">
        <v>9.9</v>
      </c>
      <c r="J163" s="224"/>
      <c r="K163" s="319"/>
      <c r="L163" s="265" t="s">
        <v>318</v>
      </c>
      <c r="M163" s="375">
        <v>1</v>
      </c>
      <c r="N163" s="373"/>
      <c r="O163" s="373"/>
    </row>
    <row r="164" spans="1:16" ht="25.5" x14ac:dyDescent="0.2">
      <c r="A164" s="639"/>
      <c r="B164" s="642"/>
      <c r="C164" s="660"/>
      <c r="D164" s="720"/>
      <c r="E164" s="1141"/>
      <c r="F164" s="16" t="s">
        <v>12</v>
      </c>
      <c r="G164" s="17">
        <f>SUM(G162)</f>
        <v>0</v>
      </c>
      <c r="H164" s="17">
        <f>SUM(H162)</f>
        <v>20</v>
      </c>
      <c r="I164" s="17">
        <f>SUM(I162:I163)</f>
        <v>29.9</v>
      </c>
      <c r="J164" s="17">
        <f>SUM(J162)</f>
        <v>60</v>
      </c>
      <c r="K164" s="17">
        <f>SUM(K162)</f>
        <v>89.3</v>
      </c>
      <c r="L164" s="376"/>
      <c r="M164" s="374"/>
      <c r="N164" s="374"/>
      <c r="O164" s="374"/>
    </row>
    <row r="165" spans="1:16" ht="30" customHeight="1" x14ac:dyDescent="0.2">
      <c r="A165" s="637" t="s">
        <v>30</v>
      </c>
      <c r="B165" s="640" t="s">
        <v>14</v>
      </c>
      <c r="C165" s="658" t="s">
        <v>132</v>
      </c>
      <c r="D165" s="1143" t="s">
        <v>133</v>
      </c>
      <c r="E165" s="1140" t="s">
        <v>226</v>
      </c>
      <c r="F165" s="33" t="s">
        <v>89</v>
      </c>
      <c r="G165" s="110"/>
      <c r="H165" s="110"/>
      <c r="I165" s="112"/>
      <c r="J165" s="224">
        <v>626.20000000000005</v>
      </c>
      <c r="K165" s="224">
        <v>3548.1</v>
      </c>
      <c r="L165" s="111" t="s">
        <v>134</v>
      </c>
      <c r="M165" s="373"/>
      <c r="N165" s="373">
        <v>1</v>
      </c>
      <c r="O165" s="373">
        <v>1</v>
      </c>
    </row>
    <row r="166" spans="1:16" ht="25.5" x14ac:dyDescent="0.2">
      <c r="A166" s="639"/>
      <c r="B166" s="642"/>
      <c r="C166" s="660"/>
      <c r="D166" s="1144"/>
      <c r="E166" s="1141"/>
      <c r="F166" s="16" t="s">
        <v>12</v>
      </c>
      <c r="G166" s="17">
        <f>SUM(G165)</f>
        <v>0</v>
      </c>
      <c r="H166" s="17">
        <f>SUM(H165)</f>
        <v>0</v>
      </c>
      <c r="I166" s="17">
        <f>SUM(I165)</f>
        <v>0</v>
      </c>
      <c r="J166" s="17">
        <f>SUM(J165)</f>
        <v>626.20000000000005</v>
      </c>
      <c r="K166" s="27">
        <f>SUM(K165)</f>
        <v>3548.1</v>
      </c>
      <c r="L166" s="377"/>
      <c r="M166" s="377"/>
      <c r="N166" s="377"/>
      <c r="O166" s="377"/>
    </row>
    <row r="167" spans="1:16" ht="30" customHeight="1" x14ac:dyDescent="0.2">
      <c r="A167" s="637" t="s">
        <v>30</v>
      </c>
      <c r="B167" s="640" t="s">
        <v>14</v>
      </c>
      <c r="C167" s="658" t="s">
        <v>47</v>
      </c>
      <c r="D167" s="679" t="s">
        <v>48</v>
      </c>
      <c r="E167" s="881" t="s">
        <v>208</v>
      </c>
      <c r="F167" s="118" t="s">
        <v>11</v>
      </c>
      <c r="G167" s="240">
        <f>68.9+18</f>
        <v>86.9</v>
      </c>
      <c r="H167" s="240">
        <v>80</v>
      </c>
      <c r="I167" s="378">
        <v>80</v>
      </c>
      <c r="J167" s="379">
        <v>82.4</v>
      </c>
      <c r="K167" s="380">
        <v>85.5</v>
      </c>
      <c r="L167" s="1097" t="s">
        <v>104</v>
      </c>
      <c r="M167" s="1100">
        <v>15</v>
      </c>
      <c r="N167" s="1100">
        <v>6</v>
      </c>
      <c r="O167" s="1100">
        <v>6</v>
      </c>
      <c r="P167" s="296"/>
    </row>
    <row r="168" spans="1:16" ht="30" customHeight="1" x14ac:dyDescent="0.2">
      <c r="A168" s="638"/>
      <c r="B168" s="641"/>
      <c r="C168" s="659"/>
      <c r="D168" s="680"/>
      <c r="E168" s="714"/>
      <c r="F168" s="119" t="s">
        <v>266</v>
      </c>
      <c r="G168" s="240"/>
      <c r="H168" s="240">
        <v>100</v>
      </c>
      <c r="I168" s="378">
        <v>148.19999999999999</v>
      </c>
      <c r="J168" s="381"/>
      <c r="K168" s="380"/>
      <c r="L168" s="1097"/>
      <c r="M168" s="1100"/>
      <c r="N168" s="1100"/>
      <c r="O168" s="1100"/>
      <c r="P168" s="296"/>
    </row>
    <row r="169" spans="1:16" ht="22.5" customHeight="1" x14ac:dyDescent="0.25">
      <c r="A169" s="639"/>
      <c r="B169" s="642"/>
      <c r="C169" s="660"/>
      <c r="D169" s="681"/>
      <c r="E169" s="715"/>
      <c r="F169" s="107" t="s">
        <v>12</v>
      </c>
      <c r="G169" s="27">
        <f>SUM(G167:G168)</f>
        <v>86.9</v>
      </c>
      <c r="H169" s="27">
        <f t="shared" ref="H169:K169" si="18">SUM(H167:H168)</f>
        <v>180</v>
      </c>
      <c r="I169" s="27">
        <f t="shared" si="18"/>
        <v>228.2</v>
      </c>
      <c r="J169" s="27">
        <f t="shared" si="18"/>
        <v>82.4</v>
      </c>
      <c r="K169" s="27">
        <f t="shared" si="18"/>
        <v>85.5</v>
      </c>
      <c r="L169" s="382"/>
      <c r="M169" s="383"/>
      <c r="N169" s="383"/>
      <c r="O169" s="384"/>
    </row>
    <row r="170" spans="1:16" ht="166.5" customHeight="1" x14ac:dyDescent="0.2">
      <c r="A170" s="637" t="s">
        <v>30</v>
      </c>
      <c r="B170" s="640" t="s">
        <v>14</v>
      </c>
      <c r="C170" s="658" t="s">
        <v>76</v>
      </c>
      <c r="D170" s="867" t="s">
        <v>77</v>
      </c>
      <c r="E170" s="664" t="s">
        <v>227</v>
      </c>
      <c r="F170" s="886" t="s">
        <v>11</v>
      </c>
      <c r="G170" s="876">
        <v>187.2</v>
      </c>
      <c r="H170" s="876">
        <v>215.3</v>
      </c>
      <c r="I170" s="880">
        <v>215.3</v>
      </c>
      <c r="J170" s="876">
        <v>140</v>
      </c>
      <c r="K170" s="1134"/>
      <c r="L170" s="500" t="s">
        <v>322</v>
      </c>
      <c r="M170" s="462">
        <v>18</v>
      </c>
      <c r="N170" s="120"/>
      <c r="O170" s="121"/>
    </row>
    <row r="171" spans="1:16" ht="24" customHeight="1" x14ac:dyDescent="0.2">
      <c r="A171" s="638"/>
      <c r="B171" s="641"/>
      <c r="C171" s="659"/>
      <c r="D171" s="868"/>
      <c r="E171" s="665"/>
      <c r="F171" s="886"/>
      <c r="G171" s="876"/>
      <c r="H171" s="876"/>
      <c r="I171" s="880"/>
      <c r="J171" s="876"/>
      <c r="K171" s="1134"/>
      <c r="L171" s="1111" t="s">
        <v>284</v>
      </c>
      <c r="M171" s="1015">
        <v>12</v>
      </c>
      <c r="N171" s="1015"/>
      <c r="O171" s="1113"/>
      <c r="P171" s="510"/>
    </row>
    <row r="172" spans="1:16" ht="38.25" customHeight="1" x14ac:dyDescent="0.2">
      <c r="A172" s="638"/>
      <c r="B172" s="641"/>
      <c r="C172" s="659"/>
      <c r="D172" s="868"/>
      <c r="E172" s="714"/>
      <c r="F172" s="499" t="s">
        <v>265</v>
      </c>
      <c r="G172" s="334"/>
      <c r="H172" s="334">
        <v>100</v>
      </c>
      <c r="I172" s="335">
        <v>108.2</v>
      </c>
      <c r="J172" s="334"/>
      <c r="K172" s="334"/>
      <c r="L172" s="1112"/>
      <c r="M172" s="1017"/>
      <c r="N172" s="1017"/>
      <c r="O172" s="1114"/>
    </row>
    <row r="173" spans="1:16" ht="25.5" x14ac:dyDescent="0.2">
      <c r="A173" s="639"/>
      <c r="B173" s="642"/>
      <c r="C173" s="660"/>
      <c r="D173" s="869"/>
      <c r="E173" s="715"/>
      <c r="F173" s="16" t="s">
        <v>12</v>
      </c>
      <c r="G173" s="54">
        <f>SUM(G170:G172)</f>
        <v>187.2</v>
      </c>
      <c r="H173" s="54">
        <f t="shared" ref="H173:K173" si="19">SUM(H170:H172)</f>
        <v>315.3</v>
      </c>
      <c r="I173" s="54">
        <f t="shared" si="19"/>
        <v>323.5</v>
      </c>
      <c r="J173" s="54">
        <f t="shared" si="19"/>
        <v>140</v>
      </c>
      <c r="K173" s="54">
        <f t="shared" si="19"/>
        <v>0</v>
      </c>
      <c r="L173" s="386"/>
      <c r="M173" s="124"/>
      <c r="N173" s="124"/>
      <c r="O173" s="124"/>
    </row>
    <row r="174" spans="1:16" ht="86.25" customHeight="1" x14ac:dyDescent="0.2">
      <c r="A174" s="637" t="s">
        <v>30</v>
      </c>
      <c r="B174" s="640" t="s">
        <v>14</v>
      </c>
      <c r="C174" s="658" t="s">
        <v>49</v>
      </c>
      <c r="D174" s="679" t="s">
        <v>50</v>
      </c>
      <c r="E174" s="881" t="s">
        <v>227</v>
      </c>
      <c r="F174" s="122" t="s">
        <v>265</v>
      </c>
      <c r="G174" s="110"/>
      <c r="H174" s="125"/>
      <c r="I174" s="501">
        <v>500</v>
      </c>
      <c r="J174" s="387">
        <v>369.3</v>
      </c>
      <c r="K174" s="388"/>
      <c r="L174" s="504" t="s">
        <v>319</v>
      </c>
      <c r="M174" s="497">
        <v>31</v>
      </c>
      <c r="N174" s="389"/>
      <c r="O174" s="390"/>
    </row>
    <row r="175" spans="1:16" ht="25.5" x14ac:dyDescent="0.2">
      <c r="A175" s="639"/>
      <c r="B175" s="642"/>
      <c r="C175" s="660"/>
      <c r="D175" s="681"/>
      <c r="E175" s="715"/>
      <c r="F175" s="502" t="s">
        <v>12</v>
      </c>
      <c r="G175" s="503">
        <f>SUM(G174)</f>
        <v>0</v>
      </c>
      <c r="H175" s="126">
        <f>SUM(H174)</f>
        <v>0</v>
      </c>
      <c r="I175" s="126">
        <f>SUM(I174)</f>
        <v>500</v>
      </c>
      <c r="J175" s="126">
        <f>SUM(J174)</f>
        <v>369.3</v>
      </c>
      <c r="K175" s="32">
        <f>SUM(K174)</f>
        <v>0</v>
      </c>
      <c r="L175" s="266"/>
      <c r="M175" s="391"/>
      <c r="N175" s="391"/>
      <c r="O175" s="392"/>
    </row>
    <row r="176" spans="1:16" ht="34.5" customHeight="1" x14ac:dyDescent="0.2">
      <c r="A176" s="591" t="s">
        <v>30</v>
      </c>
      <c r="B176" s="625" t="s">
        <v>14</v>
      </c>
      <c r="C176" s="610" t="s">
        <v>51</v>
      </c>
      <c r="D176" s="873" t="s">
        <v>185</v>
      </c>
      <c r="E176" s="882" t="s">
        <v>206</v>
      </c>
      <c r="F176" s="122" t="s">
        <v>265</v>
      </c>
      <c r="G176" s="229"/>
      <c r="H176" s="229"/>
      <c r="I176" s="233">
        <v>13.1</v>
      </c>
      <c r="J176" s="229">
        <v>73.599999999999994</v>
      </c>
      <c r="K176" s="393">
        <v>73.599999999999994</v>
      </c>
      <c r="L176" s="127" t="s">
        <v>135</v>
      </c>
      <c r="M176" s="505">
        <v>1</v>
      </c>
      <c r="N176" s="394">
        <v>17</v>
      </c>
      <c r="O176" s="394">
        <v>17</v>
      </c>
      <c r="P176" s="296"/>
    </row>
    <row r="177" spans="1:15" ht="25.5" x14ac:dyDescent="0.25">
      <c r="A177" s="591"/>
      <c r="B177" s="625"/>
      <c r="C177" s="610"/>
      <c r="D177" s="873"/>
      <c r="E177" s="882"/>
      <c r="F177" s="97" t="s">
        <v>12</v>
      </c>
      <c r="G177" s="17">
        <f>SUM(G176)</f>
        <v>0</v>
      </c>
      <c r="H177" s="17">
        <f>SUM(H176)</f>
        <v>0</v>
      </c>
      <c r="I177" s="17">
        <f>SUM(I176)</f>
        <v>13.1</v>
      </c>
      <c r="J177" s="17">
        <f>SUM(J176)</f>
        <v>73.599999999999994</v>
      </c>
      <c r="K177" s="17">
        <f>SUM(K176)</f>
        <v>73.599999999999994</v>
      </c>
      <c r="L177" s="395"/>
      <c r="M177" s="374"/>
      <c r="N177" s="374"/>
      <c r="O177" s="374"/>
    </row>
    <row r="178" spans="1:15" ht="15" x14ac:dyDescent="0.2">
      <c r="A178" s="591" t="s">
        <v>30</v>
      </c>
      <c r="B178" s="625" t="s">
        <v>14</v>
      </c>
      <c r="C178" s="610" t="s">
        <v>52</v>
      </c>
      <c r="D178" s="872" t="s">
        <v>53</v>
      </c>
      <c r="E178" s="881" t="s">
        <v>226</v>
      </c>
      <c r="F178" s="118" t="s">
        <v>11</v>
      </c>
      <c r="G178" s="101"/>
      <c r="H178" s="396"/>
      <c r="I178" s="378"/>
      <c r="J178" s="230">
        <v>73.599999999999994</v>
      </c>
      <c r="K178" s="230">
        <v>73.599999999999994</v>
      </c>
      <c r="L178" s="128" t="s">
        <v>136</v>
      </c>
      <c r="M178" s="397"/>
      <c r="N178" s="398">
        <v>1</v>
      </c>
      <c r="O178" s="284">
        <v>1</v>
      </c>
    </row>
    <row r="179" spans="1:15" ht="149.25" customHeight="1" x14ac:dyDescent="0.2">
      <c r="A179" s="591"/>
      <c r="B179" s="625"/>
      <c r="C179" s="610"/>
      <c r="D179" s="872"/>
      <c r="E179" s="714"/>
      <c r="F179" s="119" t="s">
        <v>270</v>
      </c>
      <c r="G179" s="129"/>
      <c r="H179" s="225">
        <v>468.1</v>
      </c>
      <c r="I179" s="545">
        <v>468.1</v>
      </c>
      <c r="J179" s="225">
        <v>727.3</v>
      </c>
      <c r="K179" s="532">
        <v>727.3</v>
      </c>
      <c r="L179" s="1101" t="s">
        <v>301</v>
      </c>
      <c r="M179" s="1100">
        <v>19</v>
      </c>
      <c r="N179" s="1103">
        <v>7</v>
      </c>
      <c r="O179" s="1105">
        <v>14</v>
      </c>
    </row>
    <row r="180" spans="1:15" ht="29.25" customHeight="1" x14ac:dyDescent="0.2">
      <c r="A180" s="637"/>
      <c r="B180" s="640"/>
      <c r="C180" s="658"/>
      <c r="D180" s="796"/>
      <c r="E180" s="714"/>
      <c r="F180" s="525" t="s">
        <v>347</v>
      </c>
      <c r="G180" s="546"/>
      <c r="H180" s="531">
        <v>713.5</v>
      </c>
      <c r="I180" s="547">
        <v>713.5</v>
      </c>
      <c r="J180" s="531"/>
      <c r="K180" s="533"/>
      <c r="L180" s="1102"/>
      <c r="M180" s="1100"/>
      <c r="N180" s="1104"/>
      <c r="O180" s="1106"/>
    </row>
    <row r="181" spans="1:15" ht="26.25" customHeight="1" x14ac:dyDescent="0.2">
      <c r="A181" s="637"/>
      <c r="B181" s="640"/>
      <c r="C181" s="658"/>
      <c r="D181" s="796"/>
      <c r="E181" s="714"/>
      <c r="F181" s="130" t="s">
        <v>12</v>
      </c>
      <c r="G181" s="131">
        <f>SUM(G178:G180)</f>
        <v>0</v>
      </c>
      <c r="H181" s="131">
        <f t="shared" ref="H181:K181" si="20">SUM(H178:H180)</f>
        <v>1181.5999999999999</v>
      </c>
      <c r="I181" s="131">
        <f t="shared" si="20"/>
        <v>1181.5999999999999</v>
      </c>
      <c r="J181" s="131">
        <f t="shared" si="20"/>
        <v>800.9</v>
      </c>
      <c r="K181" s="131">
        <f t="shared" si="20"/>
        <v>800.9</v>
      </c>
      <c r="L181" s="1095"/>
      <c r="M181" s="1095"/>
      <c r="N181" s="1096"/>
      <c r="O181" s="1096"/>
    </row>
    <row r="182" spans="1:15" ht="15" customHeight="1" x14ac:dyDescent="0.2">
      <c r="A182" s="676" t="s">
        <v>30</v>
      </c>
      <c r="B182" s="677" t="s">
        <v>14</v>
      </c>
      <c r="C182" s="678" t="s">
        <v>137</v>
      </c>
      <c r="D182" s="874" t="s">
        <v>181</v>
      </c>
      <c r="E182" s="795" t="s">
        <v>226</v>
      </c>
      <c r="F182" s="132"/>
      <c r="G182" s="878"/>
      <c r="H182" s="878"/>
      <c r="I182" s="1165"/>
      <c r="J182" s="1167">
        <v>159.5</v>
      </c>
      <c r="K182" s="1138">
        <v>744.9</v>
      </c>
      <c r="L182" s="133" t="s">
        <v>136</v>
      </c>
      <c r="M182" s="134"/>
      <c r="N182" s="134">
        <v>1</v>
      </c>
      <c r="O182" s="134"/>
    </row>
    <row r="183" spans="1:15" ht="66" customHeight="1" x14ac:dyDescent="0.2">
      <c r="A183" s="676"/>
      <c r="B183" s="677"/>
      <c r="C183" s="678"/>
      <c r="D183" s="874"/>
      <c r="E183" s="795"/>
      <c r="F183" s="135" t="s">
        <v>11</v>
      </c>
      <c r="G183" s="879"/>
      <c r="H183" s="879"/>
      <c r="I183" s="1166"/>
      <c r="J183" s="1168"/>
      <c r="K183" s="1138"/>
      <c r="L183" s="111" t="s">
        <v>283</v>
      </c>
      <c r="M183" s="136"/>
      <c r="N183" s="279">
        <v>4</v>
      </c>
      <c r="O183" s="279">
        <v>1</v>
      </c>
    </row>
    <row r="184" spans="1:15" ht="41.25" customHeight="1" x14ac:dyDescent="0.2">
      <c r="A184" s="676"/>
      <c r="B184" s="677"/>
      <c r="C184" s="678"/>
      <c r="D184" s="874"/>
      <c r="E184" s="795"/>
      <c r="F184" s="255" t="s">
        <v>264</v>
      </c>
      <c r="G184" s="534"/>
      <c r="H184" s="535">
        <v>373.3</v>
      </c>
      <c r="I184" s="548">
        <v>373.3</v>
      </c>
      <c r="J184" s="535"/>
      <c r="K184" s="535"/>
      <c r="L184" s="1101" t="s">
        <v>302</v>
      </c>
      <c r="M184" s="1087">
        <v>8</v>
      </c>
      <c r="N184" s="1087"/>
      <c r="O184" s="1087"/>
    </row>
    <row r="185" spans="1:15" ht="41.25" customHeight="1" x14ac:dyDescent="0.2">
      <c r="A185" s="676"/>
      <c r="B185" s="677"/>
      <c r="C185" s="678"/>
      <c r="D185" s="874"/>
      <c r="E185" s="795"/>
      <c r="F185" s="522" t="s">
        <v>347</v>
      </c>
      <c r="G185" s="137"/>
      <c r="H185" s="529">
        <v>199.5</v>
      </c>
      <c r="I185" s="549">
        <v>199.5</v>
      </c>
      <c r="J185" s="521"/>
      <c r="K185" s="521"/>
      <c r="L185" s="1102"/>
      <c r="M185" s="1089"/>
      <c r="N185" s="1089"/>
      <c r="O185" s="1089"/>
    </row>
    <row r="186" spans="1:15" ht="31.5" customHeight="1" x14ac:dyDescent="0.2">
      <c r="A186" s="676"/>
      <c r="B186" s="677"/>
      <c r="C186" s="678"/>
      <c r="D186" s="874"/>
      <c r="E186" s="795"/>
      <c r="F186" s="483" t="s">
        <v>12</v>
      </c>
      <c r="G186" s="54">
        <f>SUM(G183:G185)</f>
        <v>0</v>
      </c>
      <c r="H186" s="54">
        <f t="shared" ref="H186:K186" si="21">SUM(H183:H185)</f>
        <v>572.79999999999995</v>
      </c>
      <c r="I186" s="54">
        <f t="shared" si="21"/>
        <v>572.79999999999995</v>
      </c>
      <c r="J186" s="54">
        <f t="shared" si="21"/>
        <v>0</v>
      </c>
      <c r="K186" s="54">
        <f t="shared" si="21"/>
        <v>0</v>
      </c>
      <c r="L186" s="536"/>
      <c r="M186" s="138"/>
      <c r="N186" s="138"/>
      <c r="O186" s="537"/>
    </row>
    <row r="187" spans="1:15" ht="51" x14ac:dyDescent="0.2">
      <c r="A187" s="747" t="s">
        <v>30</v>
      </c>
      <c r="B187" s="726" t="s">
        <v>14</v>
      </c>
      <c r="C187" s="713" t="s">
        <v>138</v>
      </c>
      <c r="D187" s="716" t="s">
        <v>143</v>
      </c>
      <c r="E187" s="714" t="s">
        <v>226</v>
      </c>
      <c r="F187" s="33" t="s">
        <v>11</v>
      </c>
      <c r="G187" s="91"/>
      <c r="H187" s="91"/>
      <c r="I187" s="92"/>
      <c r="J187" s="223">
        <v>105.4</v>
      </c>
      <c r="K187" s="139"/>
      <c r="L187" s="111" t="s">
        <v>182</v>
      </c>
      <c r="M187" s="134"/>
      <c r="N187" s="134">
        <v>3</v>
      </c>
      <c r="O187" s="134"/>
    </row>
    <row r="188" spans="1:15" ht="25.5" x14ac:dyDescent="0.2">
      <c r="A188" s="676"/>
      <c r="B188" s="677"/>
      <c r="C188" s="678"/>
      <c r="D188" s="716"/>
      <c r="E188" s="715"/>
      <c r="F188" s="97" t="s">
        <v>12</v>
      </c>
      <c r="G188" s="68">
        <f>SUM(G187)</f>
        <v>0</v>
      </c>
      <c r="H188" s="68">
        <f>SUM(H187)</f>
        <v>0</v>
      </c>
      <c r="I188" s="68">
        <f>SUM(I187)</f>
        <v>0</v>
      </c>
      <c r="J188" s="68">
        <f>SUM(J187)</f>
        <v>105.4</v>
      </c>
      <c r="K188" s="131">
        <f>SUM(K187)</f>
        <v>0</v>
      </c>
      <c r="L188" s="401"/>
      <c r="M188" s="138"/>
      <c r="N188" s="138"/>
      <c r="O188" s="138"/>
    </row>
    <row r="189" spans="1:15" ht="25.5" x14ac:dyDescent="0.2">
      <c r="A189" s="676" t="s">
        <v>30</v>
      </c>
      <c r="B189" s="677" t="s">
        <v>14</v>
      </c>
      <c r="C189" s="678" t="s">
        <v>139</v>
      </c>
      <c r="D189" s="723" t="s">
        <v>144</v>
      </c>
      <c r="E189" s="721" t="s">
        <v>210</v>
      </c>
      <c r="F189" s="33" t="s">
        <v>11</v>
      </c>
      <c r="G189" s="91"/>
      <c r="H189" s="91"/>
      <c r="I189" s="92"/>
      <c r="J189" s="223">
        <v>1000</v>
      </c>
      <c r="K189" s="402">
        <v>1000</v>
      </c>
      <c r="L189" s="114" t="s">
        <v>148</v>
      </c>
      <c r="M189" s="134"/>
      <c r="N189" s="134">
        <v>30</v>
      </c>
      <c r="O189" s="134">
        <v>30</v>
      </c>
    </row>
    <row r="190" spans="1:15" ht="25.5" x14ac:dyDescent="0.2">
      <c r="A190" s="676"/>
      <c r="B190" s="677"/>
      <c r="C190" s="678"/>
      <c r="D190" s="716"/>
      <c r="E190" s="722"/>
      <c r="F190" s="97" t="s">
        <v>12</v>
      </c>
      <c r="G190" s="68">
        <f>SUM(G189)</f>
        <v>0</v>
      </c>
      <c r="H190" s="68">
        <f>SUM(H189)</f>
        <v>0</v>
      </c>
      <c r="I190" s="68">
        <f>SUM(I189)</f>
        <v>0</v>
      </c>
      <c r="J190" s="68">
        <f>SUM(J189)</f>
        <v>1000</v>
      </c>
      <c r="K190" s="131">
        <f>SUM(K189)</f>
        <v>1000</v>
      </c>
      <c r="L190" s="401"/>
      <c r="M190" s="138"/>
      <c r="N190" s="138"/>
      <c r="O190" s="138"/>
    </row>
    <row r="191" spans="1:15" ht="15" x14ac:dyDescent="0.2">
      <c r="A191" s="676" t="s">
        <v>30</v>
      </c>
      <c r="B191" s="677" t="s">
        <v>14</v>
      </c>
      <c r="C191" s="678" t="s">
        <v>140</v>
      </c>
      <c r="D191" s="723" t="s">
        <v>145</v>
      </c>
      <c r="E191" s="721" t="s">
        <v>308</v>
      </c>
      <c r="F191" s="33" t="s">
        <v>11</v>
      </c>
      <c r="G191" s="91"/>
      <c r="H191" s="91"/>
      <c r="I191" s="92"/>
      <c r="J191" s="402">
        <v>29</v>
      </c>
      <c r="K191" s="137"/>
      <c r="L191" s="278" t="s">
        <v>136</v>
      </c>
      <c r="M191" s="134"/>
      <c r="N191" s="134">
        <v>1</v>
      </c>
      <c r="O191" s="134"/>
    </row>
    <row r="192" spans="1:15" ht="25.5" x14ac:dyDescent="0.2">
      <c r="A192" s="676"/>
      <c r="B192" s="677"/>
      <c r="C192" s="678"/>
      <c r="D192" s="716"/>
      <c r="E192" s="746"/>
      <c r="F192" s="33" t="s">
        <v>89</v>
      </c>
      <c r="G192" s="91"/>
      <c r="H192" s="91"/>
      <c r="I192" s="92"/>
      <c r="J192" s="223"/>
      <c r="K192" s="400">
        <v>1010.2</v>
      </c>
      <c r="L192" s="140" t="s">
        <v>149</v>
      </c>
      <c r="M192" s="134"/>
      <c r="N192" s="134"/>
      <c r="O192" s="134">
        <v>100</v>
      </c>
    </row>
    <row r="193" spans="1:15" ht="25.5" x14ac:dyDescent="0.2">
      <c r="A193" s="676"/>
      <c r="B193" s="677"/>
      <c r="C193" s="678"/>
      <c r="D193" s="716"/>
      <c r="E193" s="722"/>
      <c r="F193" s="97" t="s">
        <v>12</v>
      </c>
      <c r="G193" s="68">
        <f>SUM(G191:G192)</f>
        <v>0</v>
      </c>
      <c r="H193" s="68">
        <f t="shared" ref="H193:K193" si="22">SUM(H191:H192)</f>
        <v>0</v>
      </c>
      <c r="I193" s="68">
        <f t="shared" si="22"/>
        <v>0</v>
      </c>
      <c r="J193" s="68">
        <f t="shared" si="22"/>
        <v>29</v>
      </c>
      <c r="K193" s="68">
        <f t="shared" si="22"/>
        <v>1010.2</v>
      </c>
      <c r="L193" s="401"/>
      <c r="M193" s="138"/>
      <c r="N193" s="138"/>
      <c r="O193" s="138"/>
    </row>
    <row r="194" spans="1:15" ht="15" x14ac:dyDescent="0.2">
      <c r="A194" s="676" t="s">
        <v>30</v>
      </c>
      <c r="B194" s="677" t="s">
        <v>14</v>
      </c>
      <c r="C194" s="678" t="s">
        <v>141</v>
      </c>
      <c r="D194" s="723" t="s">
        <v>146</v>
      </c>
      <c r="E194" s="721" t="s">
        <v>309</v>
      </c>
      <c r="F194" s="33" t="s">
        <v>11</v>
      </c>
      <c r="G194" s="91"/>
      <c r="H194" s="91"/>
      <c r="I194" s="92"/>
      <c r="J194" s="402">
        <v>29</v>
      </c>
      <c r="K194" s="399"/>
      <c r="L194" s="278" t="s">
        <v>136</v>
      </c>
      <c r="M194" s="134"/>
      <c r="N194" s="134">
        <v>1</v>
      </c>
      <c r="O194" s="134"/>
    </row>
    <row r="195" spans="1:15" ht="25.5" x14ac:dyDescent="0.2">
      <c r="A195" s="676"/>
      <c r="B195" s="677"/>
      <c r="C195" s="678"/>
      <c r="D195" s="716"/>
      <c r="E195" s="746"/>
      <c r="F195" s="33" t="s">
        <v>89</v>
      </c>
      <c r="G195" s="91"/>
      <c r="H195" s="91"/>
      <c r="I195" s="92"/>
      <c r="J195" s="402"/>
      <c r="K195" s="399">
        <v>1259.3</v>
      </c>
      <c r="L195" s="141" t="s">
        <v>149</v>
      </c>
      <c r="M195" s="134"/>
      <c r="N195" s="134"/>
      <c r="O195" s="134">
        <v>100</v>
      </c>
    </row>
    <row r="196" spans="1:15" ht="25.5" x14ac:dyDescent="0.2">
      <c r="A196" s="676"/>
      <c r="B196" s="677"/>
      <c r="C196" s="678"/>
      <c r="D196" s="716"/>
      <c r="E196" s="722"/>
      <c r="F196" s="97" t="s">
        <v>12</v>
      </c>
      <c r="G196" s="68">
        <f>SUM(G194:G195)</f>
        <v>0</v>
      </c>
      <c r="H196" s="68">
        <f>SUM(H194:H195)</f>
        <v>0</v>
      </c>
      <c r="I196" s="68">
        <f>SUM(I194:I195)</f>
        <v>0</v>
      </c>
      <c r="J196" s="68">
        <f>SUM(J194:J195)</f>
        <v>29</v>
      </c>
      <c r="K196" s="88">
        <f>SUM(K194:K195)</f>
        <v>1259.3</v>
      </c>
      <c r="L196" s="401"/>
      <c r="M196" s="138"/>
      <c r="N196" s="138"/>
      <c r="O196" s="138"/>
    </row>
    <row r="197" spans="1:15" ht="25.5" x14ac:dyDescent="0.2">
      <c r="A197" s="676" t="s">
        <v>30</v>
      </c>
      <c r="B197" s="677" t="s">
        <v>14</v>
      </c>
      <c r="C197" s="678" t="s">
        <v>142</v>
      </c>
      <c r="D197" s="723" t="s">
        <v>147</v>
      </c>
      <c r="E197" s="721" t="s">
        <v>310</v>
      </c>
      <c r="F197" s="33" t="s">
        <v>247</v>
      </c>
      <c r="G197" s="91"/>
      <c r="H197" s="91"/>
      <c r="I197" s="92"/>
      <c r="J197" s="402">
        <v>500</v>
      </c>
      <c r="K197" s="399">
        <v>315.2</v>
      </c>
      <c r="L197" s="278" t="s">
        <v>149</v>
      </c>
      <c r="M197" s="134"/>
      <c r="N197" s="134">
        <v>40</v>
      </c>
      <c r="O197" s="134">
        <v>40</v>
      </c>
    </row>
    <row r="198" spans="1:15" ht="15" x14ac:dyDescent="0.2">
      <c r="A198" s="676"/>
      <c r="B198" s="677"/>
      <c r="C198" s="678"/>
      <c r="D198" s="716"/>
      <c r="E198" s="746"/>
      <c r="F198" s="33" t="s">
        <v>11</v>
      </c>
      <c r="G198" s="91"/>
      <c r="H198" s="91"/>
      <c r="I198" s="92"/>
      <c r="J198" s="402">
        <v>26.7</v>
      </c>
      <c r="K198" s="399"/>
      <c r="L198" s="278" t="s">
        <v>136</v>
      </c>
      <c r="M198" s="134"/>
      <c r="N198" s="134">
        <v>1</v>
      </c>
      <c r="O198" s="134"/>
    </row>
    <row r="199" spans="1:15" ht="25.5" x14ac:dyDescent="0.2">
      <c r="A199" s="676"/>
      <c r="B199" s="677"/>
      <c r="C199" s="678"/>
      <c r="D199" s="885"/>
      <c r="E199" s="722"/>
      <c r="F199" s="97" t="s">
        <v>12</v>
      </c>
      <c r="G199" s="68">
        <f>SUM(G197:G198)</f>
        <v>0</v>
      </c>
      <c r="H199" s="68">
        <f>SUM(H197:H198)</f>
        <v>0</v>
      </c>
      <c r="I199" s="68">
        <f>SUM(I197:I198)</f>
        <v>0</v>
      </c>
      <c r="J199" s="68">
        <f>SUM(J197:J198)</f>
        <v>526.70000000000005</v>
      </c>
      <c r="K199" s="88">
        <f>SUM(K197:K198)</f>
        <v>315.2</v>
      </c>
      <c r="L199" s="401"/>
      <c r="M199" s="138"/>
      <c r="N199" s="138"/>
      <c r="O199" s="138"/>
    </row>
    <row r="200" spans="1:15" ht="38.25" x14ac:dyDescent="0.2">
      <c r="A200" s="637" t="s">
        <v>30</v>
      </c>
      <c r="B200" s="640" t="s">
        <v>14</v>
      </c>
      <c r="C200" s="658" t="s">
        <v>80</v>
      </c>
      <c r="D200" s="867" t="s">
        <v>196</v>
      </c>
      <c r="E200" s="870" t="s">
        <v>228</v>
      </c>
      <c r="F200" s="142" t="s">
        <v>11</v>
      </c>
      <c r="G200" s="316">
        <v>30</v>
      </c>
      <c r="H200" s="242"/>
      <c r="I200" s="228"/>
      <c r="J200" s="403"/>
      <c r="K200" s="321"/>
      <c r="L200" s="143" t="s">
        <v>105</v>
      </c>
      <c r="M200" s="144"/>
      <c r="N200" s="144">
        <v>30</v>
      </c>
      <c r="O200" s="144">
        <v>70</v>
      </c>
    </row>
    <row r="201" spans="1:15" ht="25.5" x14ac:dyDescent="0.2">
      <c r="A201" s="638"/>
      <c r="B201" s="641"/>
      <c r="C201" s="659"/>
      <c r="D201" s="868"/>
      <c r="E201" s="746"/>
      <c r="F201" s="33" t="s">
        <v>247</v>
      </c>
      <c r="G201" s="320"/>
      <c r="H201" s="320"/>
      <c r="I201" s="250"/>
      <c r="J201" s="404">
        <v>500</v>
      </c>
      <c r="K201" s="321">
        <v>315.2</v>
      </c>
      <c r="L201" s="143" t="s">
        <v>81</v>
      </c>
      <c r="M201" s="144"/>
      <c r="N201" s="144">
        <v>1</v>
      </c>
      <c r="O201" s="144">
        <v>1</v>
      </c>
    </row>
    <row r="202" spans="1:15" ht="25.5" x14ac:dyDescent="0.2">
      <c r="A202" s="639"/>
      <c r="B202" s="642"/>
      <c r="C202" s="660"/>
      <c r="D202" s="869"/>
      <c r="E202" s="871"/>
      <c r="F202" s="145" t="s">
        <v>12</v>
      </c>
      <c r="G202" s="27">
        <f>SUM(G200:G201)</f>
        <v>30</v>
      </c>
      <c r="H202" s="27">
        <f t="shared" ref="H202:K202" si="23">SUM(H200:H201)</f>
        <v>0</v>
      </c>
      <c r="I202" s="27">
        <f t="shared" si="23"/>
        <v>0</v>
      </c>
      <c r="J202" s="27">
        <f t="shared" si="23"/>
        <v>500</v>
      </c>
      <c r="K202" s="27">
        <f t="shared" si="23"/>
        <v>315.2</v>
      </c>
      <c r="L202" s="405"/>
      <c r="M202" s="138"/>
      <c r="N202" s="138"/>
      <c r="O202" s="146"/>
    </row>
    <row r="203" spans="1:15" ht="35.25" customHeight="1" x14ac:dyDescent="0.2">
      <c r="A203" s="724" t="s">
        <v>30</v>
      </c>
      <c r="B203" s="743" t="s">
        <v>14</v>
      </c>
      <c r="C203" s="717" t="s">
        <v>150</v>
      </c>
      <c r="D203" s="719" t="s">
        <v>194</v>
      </c>
      <c r="E203" s="883" t="s">
        <v>311</v>
      </c>
      <c r="F203" s="147" t="s">
        <v>247</v>
      </c>
      <c r="G203" s="148"/>
      <c r="H203" s="148"/>
      <c r="I203" s="149"/>
      <c r="J203" s="406">
        <v>500</v>
      </c>
      <c r="K203" s="257">
        <v>502.8</v>
      </c>
      <c r="L203" s="143" t="s">
        <v>148</v>
      </c>
      <c r="M203" s="150"/>
      <c r="N203" s="151">
        <v>30</v>
      </c>
      <c r="O203" s="151">
        <v>30</v>
      </c>
    </row>
    <row r="204" spans="1:15" ht="25.5" x14ac:dyDescent="0.2">
      <c r="A204" s="725"/>
      <c r="B204" s="745"/>
      <c r="C204" s="718"/>
      <c r="D204" s="720"/>
      <c r="E204" s="884"/>
      <c r="F204" s="145" t="s">
        <v>12</v>
      </c>
      <c r="G204" s="277">
        <f>SUM(G203)</f>
        <v>0</v>
      </c>
      <c r="H204" s="277">
        <f>SUM(H203)</f>
        <v>0</v>
      </c>
      <c r="I204" s="277">
        <f>SUM(I203)</f>
        <v>0</v>
      </c>
      <c r="J204" s="277">
        <f>SUM(J203)</f>
        <v>500</v>
      </c>
      <c r="K204" s="277">
        <f>SUM(K203)</f>
        <v>502.8</v>
      </c>
      <c r="L204" s="798"/>
      <c r="M204" s="799"/>
      <c r="N204" s="799"/>
      <c r="O204" s="800"/>
    </row>
    <row r="205" spans="1:15" ht="25.5" x14ac:dyDescent="0.2">
      <c r="A205" s="637" t="s">
        <v>30</v>
      </c>
      <c r="B205" s="640" t="s">
        <v>14</v>
      </c>
      <c r="C205" s="658" t="s">
        <v>91</v>
      </c>
      <c r="D205" s="818" t="s">
        <v>325</v>
      </c>
      <c r="E205" s="823" t="s">
        <v>310</v>
      </c>
      <c r="F205" s="152" t="s">
        <v>247</v>
      </c>
      <c r="G205" s="387">
        <v>136.9</v>
      </c>
      <c r="H205" s="387"/>
      <c r="I205" s="407"/>
      <c r="J205" s="387"/>
      <c r="K205" s="387"/>
      <c r="L205" s="1084" t="s">
        <v>103</v>
      </c>
      <c r="M205" s="1087">
        <v>100</v>
      </c>
      <c r="N205" s="1087"/>
      <c r="O205" s="1087"/>
    </row>
    <row r="206" spans="1:15" ht="30.75" customHeight="1" x14ac:dyDescent="0.2">
      <c r="A206" s="638"/>
      <c r="B206" s="641"/>
      <c r="C206" s="659"/>
      <c r="D206" s="819"/>
      <c r="E206" s="741"/>
      <c r="F206" s="153" t="s">
        <v>11</v>
      </c>
      <c r="G206" s="387">
        <v>2.5</v>
      </c>
      <c r="H206" s="387">
        <v>639.5</v>
      </c>
      <c r="I206" s="407"/>
      <c r="J206" s="387"/>
      <c r="K206" s="387"/>
      <c r="L206" s="1085"/>
      <c r="M206" s="1088"/>
      <c r="N206" s="1088"/>
      <c r="O206" s="1088"/>
    </row>
    <row r="207" spans="1:15" ht="30.75" customHeight="1" x14ac:dyDescent="0.2">
      <c r="A207" s="638"/>
      <c r="B207" s="641"/>
      <c r="C207" s="659"/>
      <c r="D207" s="819"/>
      <c r="E207" s="741"/>
      <c r="F207" s="154" t="s">
        <v>269</v>
      </c>
      <c r="G207" s="387"/>
      <c r="H207" s="387"/>
      <c r="I207" s="407">
        <v>639.5</v>
      </c>
      <c r="J207" s="387"/>
      <c r="K207" s="387"/>
      <c r="L207" s="1086"/>
      <c r="M207" s="1089"/>
      <c r="N207" s="1089"/>
      <c r="O207" s="1089"/>
    </row>
    <row r="208" spans="1:15" ht="25.5" x14ac:dyDescent="0.2">
      <c r="A208" s="639"/>
      <c r="B208" s="642"/>
      <c r="C208" s="660"/>
      <c r="D208" s="820"/>
      <c r="E208" s="824"/>
      <c r="F208" s="155" t="s">
        <v>12</v>
      </c>
      <c r="G208" s="32">
        <f>SUM(G205:G207)</f>
        <v>139.4</v>
      </c>
      <c r="H208" s="32">
        <f t="shared" ref="H208:K208" si="24">SUM(H205:H207)</f>
        <v>639.5</v>
      </c>
      <c r="I208" s="32">
        <f t="shared" si="24"/>
        <v>639.5</v>
      </c>
      <c r="J208" s="32">
        <f t="shared" si="24"/>
        <v>0</v>
      </c>
      <c r="K208" s="32">
        <f t="shared" si="24"/>
        <v>0</v>
      </c>
      <c r="L208" s="1092"/>
      <c r="M208" s="1093"/>
      <c r="N208" s="1093"/>
      <c r="O208" s="1094"/>
    </row>
    <row r="209" spans="1:17" ht="15" x14ac:dyDescent="0.2">
      <c r="A209" s="724" t="s">
        <v>30</v>
      </c>
      <c r="B209" s="743" t="s">
        <v>14</v>
      </c>
      <c r="C209" s="717" t="s">
        <v>151</v>
      </c>
      <c r="D209" s="719" t="s">
        <v>195</v>
      </c>
      <c r="E209" s="740" t="s">
        <v>326</v>
      </c>
      <c r="F209" s="153" t="s">
        <v>11</v>
      </c>
      <c r="G209" s="156"/>
      <c r="H209" s="156"/>
      <c r="I209" s="149"/>
      <c r="J209" s="252">
        <v>110.8</v>
      </c>
      <c r="K209" s="257"/>
      <c r="L209" s="157" t="s">
        <v>136</v>
      </c>
      <c r="M209" s="150"/>
      <c r="N209" s="151">
        <v>1</v>
      </c>
      <c r="O209" s="150"/>
    </row>
    <row r="210" spans="1:17" ht="72" customHeight="1" x14ac:dyDescent="0.2">
      <c r="A210" s="739"/>
      <c r="B210" s="744"/>
      <c r="C210" s="748"/>
      <c r="D210" s="755"/>
      <c r="E210" s="741"/>
      <c r="F210" s="153" t="s">
        <v>89</v>
      </c>
      <c r="G210" s="156"/>
      <c r="H210" s="156"/>
      <c r="I210" s="149"/>
      <c r="J210" s="156"/>
      <c r="K210" s="257">
        <v>1568.9</v>
      </c>
      <c r="L210" s="157" t="s">
        <v>148</v>
      </c>
      <c r="M210" s="150"/>
      <c r="N210" s="150"/>
      <c r="O210" s="151">
        <v>100</v>
      </c>
    </row>
    <row r="211" spans="1:17" ht="14.25" x14ac:dyDescent="0.2">
      <c r="A211" s="725"/>
      <c r="B211" s="745"/>
      <c r="C211" s="718"/>
      <c r="D211" s="720"/>
      <c r="E211" s="742"/>
      <c r="F211" s="158" t="s">
        <v>12</v>
      </c>
      <c r="G211" s="277">
        <f>SUM(G209:G210)</f>
        <v>0</v>
      </c>
      <c r="H211" s="277">
        <f>SUM(H209:H210)</f>
        <v>0</v>
      </c>
      <c r="I211" s="277">
        <f>SUM(I209:I210)</f>
        <v>0</v>
      </c>
      <c r="J211" s="277">
        <f>SUM(J209:J210)</f>
        <v>110.8</v>
      </c>
      <c r="K211" s="277">
        <f>SUM(K209:K210)</f>
        <v>1568.9</v>
      </c>
      <c r="L211" s="812"/>
      <c r="M211" s="812"/>
      <c r="N211" s="812"/>
      <c r="O211" s="812"/>
    </row>
    <row r="212" spans="1:17" ht="41.25" customHeight="1" x14ac:dyDescent="0.2">
      <c r="A212" s="752" t="s">
        <v>30</v>
      </c>
      <c r="B212" s="810" t="s">
        <v>14</v>
      </c>
      <c r="C212" s="811" t="s">
        <v>152</v>
      </c>
      <c r="D212" s="784" t="s">
        <v>153</v>
      </c>
      <c r="E212" s="784" t="s">
        <v>227</v>
      </c>
      <c r="F212" s="153" t="s">
        <v>11</v>
      </c>
      <c r="G212" s="257"/>
      <c r="H212" s="257"/>
      <c r="I212" s="256"/>
      <c r="J212" s="257">
        <v>41.4</v>
      </c>
      <c r="K212" s="257">
        <v>18.5</v>
      </c>
      <c r="L212" s="159" t="s">
        <v>281</v>
      </c>
      <c r="M212" s="408"/>
      <c r="N212" s="151">
        <v>1</v>
      </c>
      <c r="O212" s="151">
        <v>1</v>
      </c>
    </row>
    <row r="213" spans="1:17" ht="38.25" x14ac:dyDescent="0.2">
      <c r="A213" s="752"/>
      <c r="B213" s="810"/>
      <c r="C213" s="811"/>
      <c r="D213" s="757"/>
      <c r="E213" s="757"/>
      <c r="F213" s="153" t="s">
        <v>272</v>
      </c>
      <c r="G213" s="156"/>
      <c r="H213" s="252">
        <v>87</v>
      </c>
      <c r="I213" s="211">
        <v>87</v>
      </c>
      <c r="J213" s="252"/>
      <c r="K213" s="257"/>
      <c r="L213" s="157" t="s">
        <v>282</v>
      </c>
      <c r="M213" s="160" t="s">
        <v>286</v>
      </c>
      <c r="N213" s="151"/>
      <c r="O213" s="151"/>
    </row>
    <row r="214" spans="1:17" ht="14.25" customHeight="1" x14ac:dyDescent="0.2">
      <c r="A214" s="752"/>
      <c r="B214" s="810"/>
      <c r="C214" s="811"/>
      <c r="D214" s="757"/>
      <c r="E214" s="757"/>
      <c r="F214" s="551" t="s">
        <v>12</v>
      </c>
      <c r="G214" s="552">
        <f>SUM(G212:G213)</f>
        <v>0</v>
      </c>
      <c r="H214" s="552">
        <f t="shared" ref="H214:K214" si="25">SUM(H212:H213)</f>
        <v>87</v>
      </c>
      <c r="I214" s="552">
        <f t="shared" si="25"/>
        <v>87</v>
      </c>
      <c r="J214" s="552">
        <f t="shared" si="25"/>
        <v>41.4</v>
      </c>
      <c r="K214" s="277">
        <f t="shared" si="25"/>
        <v>18.5</v>
      </c>
      <c r="L214" s="812"/>
      <c r="M214" s="812"/>
      <c r="N214" s="812"/>
      <c r="O214" s="812"/>
    </row>
    <row r="215" spans="1:17" ht="27.75" customHeight="1" x14ac:dyDescent="0.2">
      <c r="A215" s="785" t="s">
        <v>30</v>
      </c>
      <c r="B215" s="788" t="s">
        <v>14</v>
      </c>
      <c r="C215" s="791" t="s">
        <v>78</v>
      </c>
      <c r="D215" s="794" t="s">
        <v>79</v>
      </c>
      <c r="E215" s="795" t="s">
        <v>226</v>
      </c>
      <c r="F215" s="865" t="s">
        <v>11</v>
      </c>
      <c r="G215" s="876">
        <v>158.80000000000001</v>
      </c>
      <c r="H215" s="877">
        <v>7</v>
      </c>
      <c r="I215" s="875">
        <v>7</v>
      </c>
      <c r="J215" s="866">
        <v>113.6</v>
      </c>
      <c r="K215" s="863">
        <v>117.8</v>
      </c>
      <c r="L215" s="244" t="s">
        <v>300</v>
      </c>
      <c r="M215" s="506">
        <v>1</v>
      </c>
      <c r="N215" s="467"/>
      <c r="O215" s="467"/>
    </row>
    <row r="216" spans="1:17" ht="45" customHeight="1" x14ac:dyDescent="0.2">
      <c r="A216" s="786"/>
      <c r="B216" s="789"/>
      <c r="C216" s="792"/>
      <c r="D216" s="794"/>
      <c r="E216" s="795"/>
      <c r="F216" s="865"/>
      <c r="G216" s="876"/>
      <c r="H216" s="877"/>
      <c r="I216" s="875"/>
      <c r="J216" s="866"/>
      <c r="K216" s="864"/>
      <c r="L216" s="1098" t="s">
        <v>320</v>
      </c>
      <c r="M216" s="1015">
        <v>19</v>
      </c>
      <c r="N216" s="1090">
        <v>6</v>
      </c>
      <c r="O216" s="1090">
        <v>6</v>
      </c>
    </row>
    <row r="217" spans="1:17" ht="107.25" customHeight="1" x14ac:dyDescent="0.2">
      <c r="A217" s="786"/>
      <c r="B217" s="789"/>
      <c r="C217" s="792"/>
      <c r="D217" s="794"/>
      <c r="E217" s="795"/>
      <c r="F217" s="87" t="s">
        <v>270</v>
      </c>
      <c r="G217" s="523"/>
      <c r="H217" s="226">
        <v>736.9</v>
      </c>
      <c r="I217" s="243">
        <v>751.5</v>
      </c>
      <c r="J217" s="524"/>
      <c r="K217" s="322"/>
      <c r="L217" s="1099"/>
      <c r="M217" s="1017"/>
      <c r="N217" s="1091"/>
      <c r="O217" s="1091"/>
    </row>
    <row r="218" spans="1:17" ht="22.5" customHeight="1" x14ac:dyDescent="0.2">
      <c r="A218" s="787"/>
      <c r="B218" s="790"/>
      <c r="C218" s="793"/>
      <c r="D218" s="794"/>
      <c r="E218" s="795"/>
      <c r="F218" s="55" t="s">
        <v>12</v>
      </c>
      <c r="G218" s="32">
        <f>SUM(G215:G217)</f>
        <v>158.80000000000001</v>
      </c>
      <c r="H218" s="32">
        <f>SUM(H215:H217)</f>
        <v>743.9</v>
      </c>
      <c r="I218" s="32">
        <f>SUM(I215:I217)</f>
        <v>758.5</v>
      </c>
      <c r="J218" s="32">
        <f>SUM(J215:J217)</f>
        <v>113.6</v>
      </c>
      <c r="K218" s="550">
        <f>SUM(K215:K217)</f>
        <v>117.8</v>
      </c>
      <c r="L218" s="409"/>
      <c r="M218" s="138"/>
      <c r="N218" s="138"/>
      <c r="O218" s="161"/>
      <c r="P218" s="296"/>
      <c r="Q218" s="296"/>
    </row>
    <row r="219" spans="1:17" ht="31.5" customHeight="1" x14ac:dyDescent="0.2">
      <c r="A219" s="591" t="s">
        <v>30</v>
      </c>
      <c r="B219" s="753" t="s">
        <v>14</v>
      </c>
      <c r="C219" s="754" t="s">
        <v>82</v>
      </c>
      <c r="D219" s="782" t="s">
        <v>83</v>
      </c>
      <c r="E219" s="780" t="s">
        <v>209</v>
      </c>
      <c r="F219" s="499" t="s">
        <v>11</v>
      </c>
      <c r="G219" s="526">
        <v>7.5</v>
      </c>
      <c r="H219" s="527">
        <v>67.400000000000006</v>
      </c>
      <c r="I219" s="553">
        <v>67.400000000000006</v>
      </c>
      <c r="J219" s="526">
        <v>44</v>
      </c>
      <c r="K219" s="236">
        <v>81</v>
      </c>
      <c r="L219" s="331" t="s">
        <v>136</v>
      </c>
      <c r="M219" s="332">
        <v>1</v>
      </c>
      <c r="N219" s="332"/>
      <c r="O219" s="332"/>
    </row>
    <row r="220" spans="1:17" ht="25.5" x14ac:dyDescent="0.2">
      <c r="A220" s="591"/>
      <c r="B220" s="753"/>
      <c r="C220" s="754"/>
      <c r="D220" s="782"/>
      <c r="E220" s="780"/>
      <c r="F220" s="122" t="s">
        <v>19</v>
      </c>
      <c r="G220" s="236"/>
      <c r="H220" s="234"/>
      <c r="I220" s="251"/>
      <c r="J220" s="236">
        <v>71.08</v>
      </c>
      <c r="K220" s="236">
        <v>71.08</v>
      </c>
      <c r="L220" s="162" t="s">
        <v>186</v>
      </c>
      <c r="M220" s="163">
        <v>20</v>
      </c>
      <c r="N220" s="163">
        <v>20</v>
      </c>
      <c r="O220" s="163">
        <v>20</v>
      </c>
    </row>
    <row r="221" spans="1:17" ht="25.5" x14ac:dyDescent="0.2">
      <c r="A221" s="591"/>
      <c r="B221" s="753"/>
      <c r="C221" s="754"/>
      <c r="D221" s="782"/>
      <c r="E221" s="780"/>
      <c r="F221" s="122" t="s">
        <v>35</v>
      </c>
      <c r="G221" s="236">
        <v>92.5</v>
      </c>
      <c r="H221" s="236"/>
      <c r="I221" s="251"/>
      <c r="J221" s="236">
        <v>805.58</v>
      </c>
      <c r="K221" s="236">
        <v>805.58</v>
      </c>
      <c r="L221" s="162" t="s">
        <v>234</v>
      </c>
      <c r="M221" s="163"/>
      <c r="N221" s="163"/>
      <c r="O221" s="163">
        <v>2</v>
      </c>
    </row>
    <row r="222" spans="1:17" ht="23.25" customHeight="1" x14ac:dyDescent="0.2">
      <c r="A222" s="591"/>
      <c r="B222" s="753"/>
      <c r="C222" s="754"/>
      <c r="D222" s="783"/>
      <c r="E222" s="781"/>
      <c r="F222" s="16" t="s">
        <v>12</v>
      </c>
      <c r="G222" s="164">
        <f>SUM(G219:G221)</f>
        <v>100</v>
      </c>
      <c r="H222" s="164">
        <f t="shared" ref="H222:K222" si="26">SUM(H219:H221)</f>
        <v>67.400000000000006</v>
      </c>
      <c r="I222" s="164">
        <f t="shared" si="26"/>
        <v>67.400000000000006</v>
      </c>
      <c r="J222" s="164">
        <f t="shared" si="26"/>
        <v>920.66000000000008</v>
      </c>
      <c r="K222" s="164">
        <f t="shared" si="26"/>
        <v>957.66000000000008</v>
      </c>
      <c r="L222" s="410"/>
      <c r="M222" s="165"/>
      <c r="N222" s="165"/>
      <c r="O222" s="166"/>
    </row>
    <row r="223" spans="1:17" ht="15" x14ac:dyDescent="0.2">
      <c r="A223" s="591" t="s">
        <v>30</v>
      </c>
      <c r="B223" s="753" t="s">
        <v>14</v>
      </c>
      <c r="C223" s="754" t="s">
        <v>84</v>
      </c>
      <c r="D223" s="796" t="s">
        <v>85</v>
      </c>
      <c r="E223" s="797" t="s">
        <v>228</v>
      </c>
      <c r="F223" s="98" t="s">
        <v>11</v>
      </c>
      <c r="G223" s="242">
        <v>3.8</v>
      </c>
      <c r="H223" s="411">
        <v>12.7</v>
      </c>
      <c r="I223" s="228">
        <v>12.7</v>
      </c>
      <c r="J223" s="412">
        <v>82.44</v>
      </c>
      <c r="K223" s="236"/>
      <c r="L223" s="167" t="s">
        <v>136</v>
      </c>
      <c r="M223" s="163">
        <v>1</v>
      </c>
      <c r="N223" s="163"/>
      <c r="O223" s="163"/>
    </row>
    <row r="224" spans="1:17" ht="25.5" x14ac:dyDescent="0.2">
      <c r="A224" s="591"/>
      <c r="B224" s="753"/>
      <c r="C224" s="754"/>
      <c r="D224" s="782"/>
      <c r="E224" s="780"/>
      <c r="F224" s="98" t="s">
        <v>19</v>
      </c>
      <c r="G224" s="242"/>
      <c r="H224" s="411"/>
      <c r="I224" s="228"/>
      <c r="J224" s="412">
        <v>36.43</v>
      </c>
      <c r="K224" s="236"/>
      <c r="L224" s="167" t="s">
        <v>235</v>
      </c>
      <c r="M224" s="163"/>
      <c r="N224" s="268">
        <v>1</v>
      </c>
      <c r="O224" s="163"/>
    </row>
    <row r="225" spans="1:29" ht="36.75" customHeight="1" x14ac:dyDescent="0.2">
      <c r="A225" s="591"/>
      <c r="B225" s="753"/>
      <c r="C225" s="754"/>
      <c r="D225" s="782"/>
      <c r="E225" s="780"/>
      <c r="F225" s="98" t="s">
        <v>35</v>
      </c>
      <c r="G225" s="242">
        <v>46.2</v>
      </c>
      <c r="H225" s="242"/>
      <c r="I225" s="228"/>
      <c r="J225" s="412">
        <v>412.91</v>
      </c>
      <c r="K225" s="236"/>
      <c r="L225" s="413" t="s">
        <v>192</v>
      </c>
      <c r="M225" s="163">
        <v>5</v>
      </c>
      <c r="N225" s="268">
        <v>50</v>
      </c>
      <c r="O225" s="163">
        <v>55</v>
      </c>
    </row>
    <row r="226" spans="1:29" ht="25.5" x14ac:dyDescent="0.2">
      <c r="A226" s="591"/>
      <c r="B226" s="753"/>
      <c r="C226" s="754"/>
      <c r="D226" s="783"/>
      <c r="E226" s="781"/>
      <c r="F226" s="16" t="s">
        <v>12</v>
      </c>
      <c r="G226" s="17">
        <f>SUM(G223:G225)</f>
        <v>50</v>
      </c>
      <c r="H226" s="17">
        <f t="shared" ref="H226:K226" si="27">SUM(H223:H225)</f>
        <v>12.7</v>
      </c>
      <c r="I226" s="17">
        <f t="shared" si="27"/>
        <v>12.7</v>
      </c>
      <c r="J226" s="17">
        <f t="shared" si="27"/>
        <v>531.78</v>
      </c>
      <c r="K226" s="17">
        <f t="shared" si="27"/>
        <v>0</v>
      </c>
      <c r="L226" s="414"/>
      <c r="M226" s="168"/>
      <c r="N226" s="168"/>
      <c r="O226" s="169"/>
    </row>
    <row r="227" spans="1:29" s="417" customFormat="1" ht="15" x14ac:dyDescent="0.25">
      <c r="A227" s="749" t="s">
        <v>30</v>
      </c>
      <c r="B227" s="805" t="s">
        <v>14</v>
      </c>
      <c r="C227" s="806" t="s">
        <v>154</v>
      </c>
      <c r="D227" s="807" t="s">
        <v>155</v>
      </c>
      <c r="E227" s="829" t="s">
        <v>228</v>
      </c>
      <c r="F227" s="170" t="s">
        <v>11</v>
      </c>
      <c r="G227" s="171"/>
      <c r="H227" s="171"/>
      <c r="I227" s="172"/>
      <c r="J227" s="415">
        <v>288.8</v>
      </c>
      <c r="K227" s="416"/>
      <c r="L227" s="167" t="s">
        <v>136</v>
      </c>
      <c r="M227" s="163">
        <v>1</v>
      </c>
      <c r="N227" s="151"/>
      <c r="O227" s="173"/>
      <c r="P227" s="286"/>
      <c r="Q227" s="286"/>
      <c r="R227" s="286"/>
      <c r="S227" s="286"/>
      <c r="T227" s="286"/>
      <c r="U227" s="286"/>
      <c r="V227" s="286"/>
      <c r="W227" s="174"/>
      <c r="X227" s="174"/>
      <c r="Y227" s="174"/>
      <c r="Z227" s="174"/>
      <c r="AA227" s="174"/>
      <c r="AB227" s="174"/>
      <c r="AC227" s="174"/>
    </row>
    <row r="228" spans="1:29" s="417" customFormat="1" ht="38.25" x14ac:dyDescent="0.25">
      <c r="A228" s="750"/>
      <c r="B228" s="744"/>
      <c r="C228" s="748"/>
      <c r="D228" s="808"/>
      <c r="E228" s="829"/>
      <c r="F228" s="827" t="s">
        <v>35</v>
      </c>
      <c r="G228" s="801"/>
      <c r="H228" s="801"/>
      <c r="I228" s="825"/>
      <c r="J228" s="830">
        <v>956.7</v>
      </c>
      <c r="K228" s="832"/>
      <c r="L228" s="162" t="s">
        <v>156</v>
      </c>
      <c r="M228" s="173"/>
      <c r="N228" s="151">
        <v>2</v>
      </c>
      <c r="O228" s="173"/>
      <c r="P228" s="286"/>
      <c r="Q228" s="286"/>
      <c r="R228" s="286"/>
      <c r="S228" s="286"/>
      <c r="T228" s="286"/>
      <c r="U228" s="286"/>
      <c r="V228" s="286"/>
      <c r="W228" s="174"/>
      <c r="X228" s="174"/>
      <c r="Y228" s="174"/>
      <c r="Z228" s="174"/>
      <c r="AA228" s="174"/>
      <c r="AB228" s="174"/>
    </row>
    <row r="229" spans="1:29" s="417" customFormat="1" ht="25.5" x14ac:dyDescent="0.25">
      <c r="A229" s="750"/>
      <c r="B229" s="744"/>
      <c r="C229" s="748"/>
      <c r="D229" s="808"/>
      <c r="E229" s="829"/>
      <c r="F229" s="828"/>
      <c r="G229" s="802"/>
      <c r="H229" s="802"/>
      <c r="I229" s="826"/>
      <c r="J229" s="831"/>
      <c r="K229" s="833"/>
      <c r="L229" s="162" t="s">
        <v>236</v>
      </c>
      <c r="M229" s="173"/>
      <c r="N229" s="151">
        <v>2</v>
      </c>
      <c r="O229" s="175"/>
      <c r="P229" s="286"/>
      <c r="Q229" s="286"/>
      <c r="R229" s="286"/>
      <c r="S229" s="286"/>
      <c r="T229" s="286"/>
      <c r="U229" s="286"/>
      <c r="V229" s="286"/>
      <c r="W229" s="174"/>
      <c r="X229" s="174"/>
      <c r="Y229" s="174"/>
      <c r="Z229" s="174"/>
      <c r="AA229" s="174"/>
      <c r="AB229" s="174"/>
    </row>
    <row r="230" spans="1:29" s="417" customFormat="1" ht="25.5" x14ac:dyDescent="0.25">
      <c r="A230" s="751"/>
      <c r="B230" s="745"/>
      <c r="C230" s="718"/>
      <c r="D230" s="809"/>
      <c r="E230" s="829"/>
      <c r="F230" s="176" t="s">
        <v>12</v>
      </c>
      <c r="G230" s="277">
        <f>ABS(G227+G228)</f>
        <v>0</v>
      </c>
      <c r="H230" s="277">
        <f t="shared" ref="H230:K230" si="28">ABS(H227+H228)</f>
        <v>0</v>
      </c>
      <c r="I230" s="277">
        <f t="shared" si="28"/>
        <v>0</v>
      </c>
      <c r="J230" s="277">
        <f t="shared" si="28"/>
        <v>1245.5</v>
      </c>
      <c r="K230" s="277">
        <f t="shared" si="28"/>
        <v>0</v>
      </c>
      <c r="L230" s="812"/>
      <c r="M230" s="812"/>
      <c r="N230" s="812"/>
      <c r="O230" s="812"/>
      <c r="P230" s="286"/>
      <c r="Q230" s="286"/>
      <c r="R230" s="286"/>
      <c r="S230" s="286"/>
      <c r="T230" s="286"/>
      <c r="U230" s="286"/>
      <c r="V230" s="286"/>
      <c r="W230" s="174"/>
      <c r="X230" s="174"/>
      <c r="Y230" s="174"/>
      <c r="Z230" s="174"/>
      <c r="AA230" s="174"/>
      <c r="AB230" s="174"/>
      <c r="AC230" s="174"/>
    </row>
    <row r="231" spans="1:29" s="417" customFormat="1" ht="28.5" customHeight="1" x14ac:dyDescent="0.25">
      <c r="A231" s="275"/>
      <c r="B231" s="272"/>
      <c r="C231" s="274"/>
      <c r="D231" s="254"/>
      <c r="E231" s="813" t="s">
        <v>210</v>
      </c>
      <c r="F231" s="255" t="s">
        <v>272</v>
      </c>
      <c r="G231" s="171"/>
      <c r="H231" s="257">
        <v>29.5</v>
      </c>
      <c r="I231" s="256">
        <v>29.5</v>
      </c>
      <c r="J231" s="171"/>
      <c r="K231" s="171"/>
      <c r="L231" s="816" t="s">
        <v>166</v>
      </c>
      <c r="M231" s="801"/>
      <c r="N231" s="821">
        <v>100</v>
      </c>
      <c r="O231" s="801"/>
      <c r="P231" s="286"/>
      <c r="Q231" s="286"/>
      <c r="R231" s="286"/>
      <c r="S231" s="286"/>
      <c r="T231" s="286"/>
      <c r="U231" s="286"/>
      <c r="V231" s="286"/>
      <c r="W231" s="174"/>
      <c r="X231" s="174"/>
      <c r="Y231" s="174"/>
      <c r="Z231" s="174"/>
      <c r="AA231" s="174"/>
      <c r="AB231" s="174"/>
      <c r="AC231" s="174"/>
    </row>
    <row r="232" spans="1:29" s="417" customFormat="1" ht="39" customHeight="1" x14ac:dyDescent="0.25">
      <c r="A232" s="739" t="s">
        <v>30</v>
      </c>
      <c r="B232" s="744" t="s">
        <v>14</v>
      </c>
      <c r="C232" s="748" t="s">
        <v>164</v>
      </c>
      <c r="D232" s="755" t="s">
        <v>165</v>
      </c>
      <c r="E232" s="814"/>
      <c r="F232" s="153" t="s">
        <v>11</v>
      </c>
      <c r="G232" s="156"/>
      <c r="H232" s="252"/>
      <c r="I232" s="253"/>
      <c r="J232" s="252">
        <v>26</v>
      </c>
      <c r="K232" s="257"/>
      <c r="L232" s="817"/>
      <c r="M232" s="802"/>
      <c r="N232" s="822"/>
      <c r="O232" s="802"/>
      <c r="P232" s="286"/>
      <c r="Q232" s="286"/>
      <c r="R232" s="286"/>
      <c r="S232" s="286"/>
      <c r="T232" s="286"/>
      <c r="U232" s="286"/>
      <c r="V232" s="286"/>
      <c r="W232" s="174"/>
      <c r="X232" s="174"/>
      <c r="Y232" s="174"/>
      <c r="Z232" s="174"/>
      <c r="AA232" s="174"/>
      <c r="AB232" s="174"/>
      <c r="AC232" s="174"/>
    </row>
    <row r="233" spans="1:29" s="417" customFormat="1" ht="16.5" customHeight="1" x14ac:dyDescent="0.25">
      <c r="A233" s="725"/>
      <c r="B233" s="745"/>
      <c r="C233" s="718"/>
      <c r="D233" s="720"/>
      <c r="E233" s="815"/>
      <c r="F233" s="158" t="s">
        <v>12</v>
      </c>
      <c r="G233" s="277">
        <f>SUM(G231:G232)</f>
        <v>0</v>
      </c>
      <c r="H233" s="277">
        <f t="shared" ref="H233:K233" si="29">SUM(H231:H232)</f>
        <v>29.5</v>
      </c>
      <c r="I233" s="277">
        <f t="shared" si="29"/>
        <v>29.5</v>
      </c>
      <c r="J233" s="277">
        <f t="shared" si="29"/>
        <v>26</v>
      </c>
      <c r="K233" s="277">
        <f t="shared" si="29"/>
        <v>0</v>
      </c>
      <c r="L233" s="798"/>
      <c r="M233" s="799"/>
      <c r="N233" s="799"/>
      <c r="O233" s="800"/>
      <c r="P233" s="286"/>
      <c r="Q233" s="286"/>
      <c r="R233" s="286"/>
      <c r="S233" s="286"/>
      <c r="T233" s="286"/>
      <c r="U233" s="286"/>
      <c r="V233" s="286"/>
      <c r="W233" s="174"/>
      <c r="X233" s="174"/>
      <c r="Y233" s="174"/>
      <c r="Z233" s="174"/>
      <c r="AA233" s="174"/>
      <c r="AB233" s="174"/>
      <c r="AC233" s="174"/>
    </row>
    <row r="234" spans="1:29" s="417" customFormat="1" ht="48" x14ac:dyDescent="0.25">
      <c r="A234" s="724" t="s">
        <v>30</v>
      </c>
      <c r="B234" s="743" t="s">
        <v>14</v>
      </c>
      <c r="C234" s="717" t="s">
        <v>167</v>
      </c>
      <c r="D234" s="719" t="s">
        <v>168</v>
      </c>
      <c r="E234" s="756" t="s">
        <v>312</v>
      </c>
      <c r="F234" s="153" t="s">
        <v>11</v>
      </c>
      <c r="G234" s="252"/>
      <c r="H234" s="252"/>
      <c r="I234" s="253"/>
      <c r="J234" s="252"/>
      <c r="K234" s="257"/>
      <c r="L234" s="177" t="s">
        <v>169</v>
      </c>
      <c r="M234" s="151">
        <v>100</v>
      </c>
      <c r="N234" s="151"/>
      <c r="O234" s="178"/>
      <c r="P234" s="286"/>
      <c r="Q234" s="286"/>
      <c r="R234" s="286"/>
      <c r="S234" s="286"/>
      <c r="T234" s="286"/>
      <c r="U234" s="286"/>
      <c r="V234" s="286"/>
      <c r="W234" s="174"/>
      <c r="X234" s="174"/>
      <c r="Y234" s="174"/>
      <c r="Z234" s="174"/>
      <c r="AA234" s="174"/>
      <c r="AB234" s="174"/>
      <c r="AC234" s="174"/>
    </row>
    <row r="235" spans="1:29" s="417" customFormat="1" ht="28.5" customHeight="1" x14ac:dyDescent="0.25">
      <c r="A235" s="739"/>
      <c r="B235" s="744"/>
      <c r="C235" s="748"/>
      <c r="D235" s="755"/>
      <c r="E235" s="757"/>
      <c r="F235" s="840" t="s">
        <v>247</v>
      </c>
      <c r="G235" s="834">
        <v>115.1</v>
      </c>
      <c r="H235" s="838"/>
      <c r="I235" s="836"/>
      <c r="J235" s="252">
        <v>108.4</v>
      </c>
      <c r="K235" s="257"/>
      <c r="L235" s="177" t="s">
        <v>170</v>
      </c>
      <c r="M235" s="179"/>
      <c r="N235" s="151">
        <v>100</v>
      </c>
      <c r="O235" s="151"/>
      <c r="P235" s="286"/>
      <c r="Q235" s="286"/>
      <c r="R235" s="286"/>
      <c r="S235" s="286"/>
      <c r="T235" s="286"/>
      <c r="U235" s="286"/>
      <c r="V235" s="286"/>
      <c r="W235" s="174"/>
      <c r="X235" s="174"/>
      <c r="Y235" s="174"/>
      <c r="Z235" s="174"/>
      <c r="AA235" s="174"/>
      <c r="AB235" s="174"/>
      <c r="AC235" s="174"/>
    </row>
    <row r="236" spans="1:29" s="417" customFormat="1" ht="39.75" customHeight="1" x14ac:dyDescent="0.25">
      <c r="A236" s="739"/>
      <c r="B236" s="744"/>
      <c r="C236" s="748"/>
      <c r="D236" s="755"/>
      <c r="E236" s="757"/>
      <c r="F236" s="841"/>
      <c r="G236" s="835"/>
      <c r="H236" s="839"/>
      <c r="I236" s="837"/>
      <c r="J236" s="418"/>
      <c r="K236" s="419">
        <v>172.9</v>
      </c>
      <c r="L236" s="177" t="s">
        <v>171</v>
      </c>
      <c r="M236" s="179"/>
      <c r="N236" s="151"/>
      <c r="O236" s="151">
        <v>100</v>
      </c>
      <c r="P236" s="286"/>
      <c r="Q236" s="286"/>
      <c r="R236" s="286"/>
      <c r="S236" s="286"/>
      <c r="T236" s="286"/>
      <c r="U236" s="286"/>
      <c r="V236" s="286"/>
      <c r="W236" s="174"/>
      <c r="X236" s="174"/>
      <c r="Y236" s="174"/>
      <c r="Z236" s="174"/>
      <c r="AA236" s="174"/>
      <c r="AB236" s="174"/>
      <c r="AC236" s="174"/>
    </row>
    <row r="237" spans="1:29" s="417" customFormat="1" ht="15" x14ac:dyDescent="0.25">
      <c r="A237" s="725"/>
      <c r="B237" s="745"/>
      <c r="C237" s="718"/>
      <c r="D237" s="720"/>
      <c r="E237" s="758"/>
      <c r="F237" s="158" t="s">
        <v>12</v>
      </c>
      <c r="G237" s="277">
        <f>ABS(G234+G235+G236)</f>
        <v>115.1</v>
      </c>
      <c r="H237" s="277">
        <f t="shared" ref="H237:K237" si="30">ABS(H234+H235+H236)</f>
        <v>0</v>
      </c>
      <c r="I237" s="277">
        <f t="shared" si="30"/>
        <v>0</v>
      </c>
      <c r="J237" s="277">
        <f t="shared" si="30"/>
        <v>108.4</v>
      </c>
      <c r="K237" s="277">
        <f t="shared" si="30"/>
        <v>172.9</v>
      </c>
      <c r="L237" s="798"/>
      <c r="M237" s="799"/>
      <c r="N237" s="799"/>
      <c r="O237" s="800"/>
      <c r="P237" s="286"/>
      <c r="Q237" s="286"/>
      <c r="R237" s="286"/>
      <c r="S237" s="286"/>
      <c r="T237" s="286"/>
      <c r="U237" s="286"/>
      <c r="V237" s="286"/>
      <c r="W237" s="174"/>
      <c r="X237" s="174"/>
      <c r="Y237" s="174"/>
      <c r="Z237" s="174"/>
      <c r="AA237" s="174"/>
      <c r="AB237" s="174"/>
      <c r="AC237" s="174"/>
    </row>
    <row r="238" spans="1:29" s="417" customFormat="1" ht="57.75" customHeight="1" x14ac:dyDescent="0.25">
      <c r="A238" s="724" t="s">
        <v>30</v>
      </c>
      <c r="B238" s="743" t="s">
        <v>14</v>
      </c>
      <c r="C238" s="717" t="s">
        <v>172</v>
      </c>
      <c r="D238" s="855" t="s">
        <v>173</v>
      </c>
      <c r="E238" s="756" t="s">
        <v>210</v>
      </c>
      <c r="F238" s="153" t="s">
        <v>11</v>
      </c>
      <c r="G238" s="156"/>
      <c r="H238" s="156"/>
      <c r="I238" s="149"/>
      <c r="J238" s="252">
        <v>1229</v>
      </c>
      <c r="K238" s="257"/>
      <c r="L238" s="420" t="s">
        <v>174</v>
      </c>
      <c r="M238" s="150"/>
      <c r="N238" s="151">
        <v>100</v>
      </c>
      <c r="O238" s="173"/>
      <c r="P238" s="286"/>
      <c r="Q238" s="286"/>
      <c r="R238" s="286"/>
      <c r="S238" s="286"/>
      <c r="T238" s="286"/>
      <c r="U238" s="286"/>
      <c r="V238" s="286"/>
      <c r="W238" s="174"/>
      <c r="X238" s="174"/>
      <c r="Y238" s="174"/>
      <c r="Z238" s="174"/>
      <c r="AA238" s="174"/>
      <c r="AB238" s="174"/>
      <c r="AC238" s="174"/>
    </row>
    <row r="239" spans="1:29" s="417" customFormat="1" ht="15" x14ac:dyDescent="0.25">
      <c r="A239" s="725"/>
      <c r="B239" s="745"/>
      <c r="C239" s="718"/>
      <c r="D239" s="856"/>
      <c r="E239" s="857"/>
      <c r="F239" s="158" t="s">
        <v>12</v>
      </c>
      <c r="G239" s="277">
        <f>SUM(G238)</f>
        <v>0</v>
      </c>
      <c r="H239" s="277">
        <f>SUM(H238)</f>
        <v>0</v>
      </c>
      <c r="I239" s="277">
        <f>SUM(I238)</f>
        <v>0</v>
      </c>
      <c r="J239" s="277">
        <f>SUM(J238)</f>
        <v>1229</v>
      </c>
      <c r="K239" s="277">
        <v>0</v>
      </c>
      <c r="L239" s="798"/>
      <c r="M239" s="799"/>
      <c r="N239" s="799"/>
      <c r="O239" s="800"/>
      <c r="P239" s="286"/>
      <c r="Q239" s="286"/>
      <c r="R239" s="286"/>
      <c r="S239" s="286"/>
      <c r="T239" s="286"/>
      <c r="U239" s="286"/>
      <c r="V239" s="286"/>
      <c r="W239" s="174"/>
      <c r="X239" s="174"/>
      <c r="Y239" s="174"/>
      <c r="Z239" s="174"/>
      <c r="AA239" s="174"/>
      <c r="AB239" s="174"/>
      <c r="AC239" s="174"/>
    </row>
    <row r="240" spans="1:29" s="417" customFormat="1" ht="51" x14ac:dyDescent="0.25">
      <c r="A240" s="724" t="s">
        <v>30</v>
      </c>
      <c r="B240" s="743" t="s">
        <v>14</v>
      </c>
      <c r="C240" s="717" t="s">
        <v>175</v>
      </c>
      <c r="D240" s="719" t="s">
        <v>176</v>
      </c>
      <c r="E240" s="756" t="s">
        <v>210</v>
      </c>
      <c r="F240" s="153" t="s">
        <v>11</v>
      </c>
      <c r="G240" s="156"/>
      <c r="H240" s="156"/>
      <c r="I240" s="149"/>
      <c r="J240" s="252">
        <v>51.5</v>
      </c>
      <c r="K240" s="257"/>
      <c r="L240" s="157" t="s">
        <v>177</v>
      </c>
      <c r="M240" s="150"/>
      <c r="N240" s="151">
        <v>100</v>
      </c>
      <c r="O240" s="173"/>
      <c r="P240" s="286"/>
      <c r="Q240" s="286"/>
      <c r="R240" s="286"/>
      <c r="S240" s="286"/>
      <c r="T240" s="286"/>
      <c r="U240" s="286"/>
      <c r="V240" s="286"/>
      <c r="W240" s="174"/>
      <c r="X240" s="174"/>
      <c r="Y240" s="174"/>
      <c r="Z240" s="174"/>
      <c r="AA240" s="174"/>
      <c r="AB240" s="174"/>
      <c r="AC240" s="174"/>
    </row>
    <row r="241" spans="1:29" s="417" customFormat="1" ht="15" x14ac:dyDescent="0.25">
      <c r="A241" s="725"/>
      <c r="B241" s="745"/>
      <c r="C241" s="718"/>
      <c r="D241" s="720"/>
      <c r="E241" s="857"/>
      <c r="F241" s="158" t="s">
        <v>12</v>
      </c>
      <c r="G241" s="277">
        <f>SUM(G240)</f>
        <v>0</v>
      </c>
      <c r="H241" s="277">
        <f>SUM(H240)</f>
        <v>0</v>
      </c>
      <c r="I241" s="277">
        <f>SUM(I240)</f>
        <v>0</v>
      </c>
      <c r="J241" s="277">
        <f>SUM(J240)</f>
        <v>51.5</v>
      </c>
      <c r="K241" s="277">
        <f>SUM(K240)</f>
        <v>0</v>
      </c>
      <c r="L241" s="798"/>
      <c r="M241" s="799"/>
      <c r="N241" s="799"/>
      <c r="O241" s="800"/>
      <c r="P241" s="286"/>
      <c r="Q241" s="286"/>
      <c r="R241" s="286"/>
      <c r="S241" s="286"/>
      <c r="T241" s="286"/>
      <c r="U241" s="286"/>
      <c r="V241" s="286"/>
      <c r="W241" s="174"/>
      <c r="X241" s="174"/>
      <c r="Y241" s="174"/>
      <c r="Z241" s="174"/>
      <c r="AA241" s="174"/>
      <c r="AB241" s="174"/>
      <c r="AC241" s="174"/>
    </row>
    <row r="242" spans="1:29" s="417" customFormat="1" ht="40.5" customHeight="1" x14ac:dyDescent="0.25">
      <c r="A242" s="724" t="s">
        <v>30</v>
      </c>
      <c r="B242" s="743" t="s">
        <v>14</v>
      </c>
      <c r="C242" s="771" t="s">
        <v>178</v>
      </c>
      <c r="D242" s="719" t="s">
        <v>179</v>
      </c>
      <c r="E242" s="756" t="s">
        <v>211</v>
      </c>
      <c r="F242" s="153" t="s">
        <v>11</v>
      </c>
      <c r="G242" s="156"/>
      <c r="H242" s="156"/>
      <c r="I242" s="149"/>
      <c r="J242" s="252">
        <v>1629.9</v>
      </c>
      <c r="K242" s="257"/>
      <c r="L242" s="157" t="s">
        <v>180</v>
      </c>
      <c r="M242" s="150"/>
      <c r="N242" s="151">
        <v>1</v>
      </c>
      <c r="O242" s="173"/>
      <c r="P242" s="286"/>
      <c r="Q242" s="286"/>
      <c r="R242" s="286"/>
      <c r="S242" s="286"/>
      <c r="T242" s="286"/>
      <c r="U242" s="286"/>
      <c r="V242" s="286"/>
      <c r="W242" s="174"/>
      <c r="X242" s="174"/>
      <c r="Y242" s="174"/>
      <c r="Z242" s="174"/>
      <c r="AA242" s="174"/>
      <c r="AB242" s="174"/>
      <c r="AC242" s="174"/>
    </row>
    <row r="243" spans="1:29" s="417" customFormat="1" ht="15" x14ac:dyDescent="0.25">
      <c r="A243" s="725"/>
      <c r="B243" s="745"/>
      <c r="C243" s="772"/>
      <c r="D243" s="720"/>
      <c r="E243" s="857"/>
      <c r="F243" s="158" t="s">
        <v>12</v>
      </c>
      <c r="G243" s="277">
        <f>SUM(G242)</f>
        <v>0</v>
      </c>
      <c r="H243" s="277">
        <f>SUM(H242)</f>
        <v>0</v>
      </c>
      <c r="I243" s="277">
        <f>SUM(I242)</f>
        <v>0</v>
      </c>
      <c r="J243" s="277">
        <f>SUM(J242)</f>
        <v>1629.9</v>
      </c>
      <c r="K243" s="277">
        <f>SUM(K242)</f>
        <v>0</v>
      </c>
      <c r="L243" s="798"/>
      <c r="M243" s="799"/>
      <c r="N243" s="799"/>
      <c r="O243" s="800"/>
      <c r="P243" s="286"/>
      <c r="Q243" s="286"/>
      <c r="R243" s="286"/>
      <c r="S243" s="286"/>
      <c r="T243" s="286"/>
      <c r="U243" s="286"/>
      <c r="V243" s="286"/>
      <c r="W243" s="174"/>
      <c r="X243" s="174"/>
      <c r="Y243" s="174"/>
      <c r="Z243" s="174"/>
      <c r="AA243" s="174"/>
      <c r="AB243" s="174"/>
      <c r="AC243" s="174"/>
    </row>
    <row r="244" spans="1:29" s="417" customFormat="1" ht="27.75" customHeight="1" x14ac:dyDescent="0.25">
      <c r="A244" s="271" t="s">
        <v>30</v>
      </c>
      <c r="B244" s="270" t="s">
        <v>14</v>
      </c>
      <c r="C244" s="768" t="s">
        <v>13</v>
      </c>
      <c r="D244" s="769"/>
      <c r="E244" s="769"/>
      <c r="F244" s="770"/>
      <c r="G244" s="180">
        <v>1964.7</v>
      </c>
      <c r="H244" s="180">
        <f>ABS(H124+H134+H137+H141+H143+H146+H148+H155+H161+H164+H166+H169+H173+H175+H177+H181+H186+H188+H190+H193+H196+H199+H202+H204+H208+H211+H214+H218+H222+H226+H230+H233+H237+H239+H241+H243)</f>
        <v>8328.8000000000011</v>
      </c>
      <c r="I244" s="180">
        <f>ABS(I124+I134+I137+I141+I143+I146+I148+I155+I161+I164+I166+I169+I173+I175+I177+I181+I186+I188+I190+I193+I196+I199+I202+I204+I208+I211+I214+I218+I222+I226+I230+I233+I237+I239+I241+I243)</f>
        <v>8929.8000000000011</v>
      </c>
      <c r="J244" s="180">
        <f>ABS(J124+J134+J137+J141+J143+J146+J148+J155+J161+J164+J166+J169+J173+J175+J177+J181+J186+J188+J190+J193+J196+J199+J202+J204+J208+J211+J214+J218+J222+J226+J230+J233+J237+J239+J241+J243)</f>
        <v>16817.939999999999</v>
      </c>
      <c r="K244" s="180">
        <f>ABS(K124+K134+K137+K141+K143+K146+K148+K155+K161+K164+K166+K169+K173+K175+K177+K181+K186+K188+K190+K193+K196+K199+K202+K204+K208+K211+K214+K218+K222+K226+K230+K233+K237+K239+K241+K243)</f>
        <v>16183.56</v>
      </c>
      <c r="L244" s="852"/>
      <c r="M244" s="853"/>
      <c r="N244" s="853"/>
      <c r="O244" s="854"/>
      <c r="P244" s="286"/>
      <c r="Q244" s="286"/>
      <c r="R244" s="286"/>
      <c r="S244" s="286"/>
      <c r="T244" s="286"/>
      <c r="U244" s="286"/>
      <c r="V244" s="286"/>
      <c r="W244" s="174"/>
      <c r="X244" s="174"/>
      <c r="Y244" s="174"/>
      <c r="Z244" s="174"/>
      <c r="AA244" s="174"/>
      <c r="AB244" s="174"/>
      <c r="AC244" s="174"/>
    </row>
    <row r="245" spans="1:29" s="417" customFormat="1" ht="15" x14ac:dyDescent="0.25">
      <c r="A245" s="181" t="s">
        <v>30</v>
      </c>
      <c r="B245" s="182" t="s">
        <v>22</v>
      </c>
      <c r="C245" s="183" t="s">
        <v>157</v>
      </c>
      <c r="D245" s="184"/>
      <c r="E245" s="185"/>
      <c r="F245" s="186"/>
      <c r="G245" s="185"/>
      <c r="H245" s="185"/>
      <c r="I245" s="185"/>
      <c r="J245" s="185"/>
      <c r="K245" s="185"/>
      <c r="L245" s="184"/>
      <c r="M245" s="187"/>
      <c r="N245" s="187"/>
      <c r="O245" s="188"/>
      <c r="P245" s="286"/>
      <c r="Q245" s="286"/>
      <c r="R245" s="286"/>
      <c r="S245" s="286"/>
      <c r="T245" s="286"/>
      <c r="U245" s="286"/>
      <c r="V245" s="286"/>
      <c r="W245" s="174"/>
      <c r="X245" s="174"/>
      <c r="Y245" s="174"/>
      <c r="Z245" s="174"/>
      <c r="AA245" s="174"/>
      <c r="AB245" s="174"/>
      <c r="AC245" s="174"/>
    </row>
    <row r="246" spans="1:29" s="417" customFormat="1" ht="15" x14ac:dyDescent="0.25">
      <c r="A246" s="676" t="s">
        <v>30</v>
      </c>
      <c r="B246" s="677" t="s">
        <v>22</v>
      </c>
      <c r="C246" s="767" t="s">
        <v>7</v>
      </c>
      <c r="D246" s="848" t="s">
        <v>158</v>
      </c>
      <c r="E246" s="764" t="s">
        <v>207</v>
      </c>
      <c r="F246" s="153" t="s">
        <v>11</v>
      </c>
      <c r="G246" s="257"/>
      <c r="H246" s="257"/>
      <c r="I246" s="256"/>
      <c r="J246" s="257">
        <v>23.2</v>
      </c>
      <c r="K246" s="421">
        <v>23.2</v>
      </c>
      <c r="L246" s="858" t="s">
        <v>159</v>
      </c>
      <c r="M246" s="859"/>
      <c r="N246" s="861">
        <v>8</v>
      </c>
      <c r="O246" s="821">
        <v>8</v>
      </c>
      <c r="P246" s="286"/>
      <c r="Q246" s="286"/>
      <c r="R246" s="286"/>
      <c r="S246" s="286"/>
      <c r="T246" s="286"/>
      <c r="U246" s="286"/>
      <c r="V246" s="286"/>
      <c r="W246" s="174"/>
      <c r="X246" s="174"/>
      <c r="Y246" s="174"/>
      <c r="Z246" s="174"/>
      <c r="AA246" s="174"/>
      <c r="AB246" s="174"/>
      <c r="AC246" s="174"/>
    </row>
    <row r="247" spans="1:29" s="417" customFormat="1" ht="15" x14ac:dyDescent="0.25">
      <c r="A247" s="676"/>
      <c r="B247" s="677"/>
      <c r="C247" s="767"/>
      <c r="D247" s="848"/>
      <c r="E247" s="765"/>
      <c r="F247" s="116" t="s">
        <v>35</v>
      </c>
      <c r="G247" s="257"/>
      <c r="H247" s="257"/>
      <c r="I247" s="256"/>
      <c r="J247" s="257"/>
      <c r="K247" s="421"/>
      <c r="L247" s="858"/>
      <c r="M247" s="860"/>
      <c r="N247" s="862"/>
      <c r="O247" s="822"/>
      <c r="P247" s="286"/>
      <c r="Q247" s="286"/>
      <c r="R247" s="286"/>
      <c r="S247" s="286"/>
      <c r="T247" s="286"/>
      <c r="U247" s="286"/>
      <c r="V247" s="286"/>
      <c r="W247" s="174"/>
      <c r="X247" s="174"/>
      <c r="Y247" s="174"/>
      <c r="Z247" s="174"/>
      <c r="AA247" s="174"/>
      <c r="AB247" s="174"/>
      <c r="AC247" s="174"/>
    </row>
    <row r="248" spans="1:29" s="417" customFormat="1" ht="19.5" customHeight="1" x14ac:dyDescent="0.25">
      <c r="A248" s="676"/>
      <c r="B248" s="677"/>
      <c r="C248" s="678"/>
      <c r="D248" s="848"/>
      <c r="E248" s="766"/>
      <c r="F248" s="158" t="s">
        <v>12</v>
      </c>
      <c r="G248" s="277">
        <f>SUM(G246:G247)</f>
        <v>0</v>
      </c>
      <c r="H248" s="277">
        <f>SUM(H246:H247)</f>
        <v>0</v>
      </c>
      <c r="I248" s="277">
        <f>SUM(I246:I247)</f>
        <v>0</v>
      </c>
      <c r="J248" s="277">
        <f>SUM(J246:J247)</f>
        <v>23.2</v>
      </c>
      <c r="K248" s="277">
        <f>SUM(K246:K247)</f>
        <v>23.2</v>
      </c>
      <c r="L248" s="798"/>
      <c r="M248" s="799"/>
      <c r="N248" s="799"/>
      <c r="O248" s="800"/>
      <c r="P248" s="286"/>
      <c r="Q248" s="286"/>
      <c r="R248" s="286"/>
      <c r="S248" s="286"/>
      <c r="T248" s="286"/>
      <c r="U248" s="286"/>
      <c r="V248" s="286"/>
      <c r="W248" s="174"/>
      <c r="X248" s="174"/>
      <c r="Y248" s="174"/>
      <c r="Z248" s="174"/>
      <c r="AA248" s="174"/>
      <c r="AB248" s="174"/>
      <c r="AC248" s="174"/>
    </row>
    <row r="249" spans="1:29" s="417" customFormat="1" ht="15" x14ac:dyDescent="0.25">
      <c r="A249" s="189" t="s">
        <v>30</v>
      </c>
      <c r="B249" s="190" t="s">
        <v>22</v>
      </c>
      <c r="C249" s="761" t="s">
        <v>13</v>
      </c>
      <c r="D249" s="762"/>
      <c r="E249" s="762"/>
      <c r="F249" s="763"/>
      <c r="G249" s="180">
        <f>SUM(G248)</f>
        <v>0</v>
      </c>
      <c r="H249" s="180">
        <f>SUM(H248)</f>
        <v>0</v>
      </c>
      <c r="I249" s="180">
        <f>SUM(I248)</f>
        <v>0</v>
      </c>
      <c r="J249" s="180">
        <f>SUM(J248)</f>
        <v>23.2</v>
      </c>
      <c r="K249" s="180">
        <f>SUM(K248)</f>
        <v>23.2</v>
      </c>
      <c r="L249" s="842"/>
      <c r="M249" s="843"/>
      <c r="N249" s="843"/>
      <c r="O249" s="844"/>
      <c r="P249" s="286"/>
      <c r="Q249" s="286"/>
      <c r="R249" s="286"/>
      <c r="S249" s="286"/>
      <c r="T249" s="286"/>
      <c r="U249" s="286"/>
      <c r="V249" s="286"/>
      <c r="W249" s="174"/>
      <c r="X249" s="174"/>
      <c r="Y249" s="174"/>
      <c r="Z249" s="174"/>
      <c r="AA249" s="174"/>
      <c r="AB249" s="174"/>
      <c r="AC249" s="174"/>
    </row>
    <row r="250" spans="1:29" s="417" customFormat="1" ht="15" x14ac:dyDescent="0.25">
      <c r="A250" s="189" t="s">
        <v>30</v>
      </c>
      <c r="B250" s="773" t="s">
        <v>16</v>
      </c>
      <c r="C250" s="773"/>
      <c r="D250" s="773"/>
      <c r="E250" s="773"/>
      <c r="F250" s="773"/>
      <c r="G250" s="191">
        <f>ABS(G118+G244+G249)</f>
        <v>2043.2</v>
      </c>
      <c r="H250" s="191">
        <f>ABS(H118+H244+H249)</f>
        <v>8403.8000000000011</v>
      </c>
      <c r="I250" s="191">
        <f>ABS(I118+I244+I249)</f>
        <v>9002.8000000000011</v>
      </c>
      <c r="J250" s="191">
        <f>ABS(J118+J244+J249)</f>
        <v>16916.34</v>
      </c>
      <c r="K250" s="191">
        <f>ABS(K118+K244+K249)</f>
        <v>16284.76</v>
      </c>
      <c r="L250" s="845"/>
      <c r="M250" s="846"/>
      <c r="N250" s="846"/>
      <c r="O250" s="847"/>
      <c r="P250" s="286"/>
      <c r="Q250" s="286"/>
      <c r="R250" s="286"/>
      <c r="S250" s="286"/>
      <c r="T250" s="286"/>
      <c r="U250" s="286"/>
      <c r="V250" s="286"/>
      <c r="W250" s="174"/>
      <c r="X250" s="174"/>
      <c r="Y250" s="174"/>
      <c r="Z250" s="174"/>
      <c r="AA250" s="174"/>
      <c r="AB250" s="174"/>
      <c r="AC250" s="174"/>
    </row>
    <row r="251" spans="1:29" s="417" customFormat="1" ht="17.25" customHeight="1" x14ac:dyDescent="0.25">
      <c r="A251" s="192"/>
      <c r="B251" s="774" t="s">
        <v>160</v>
      </c>
      <c r="C251" s="774"/>
      <c r="D251" s="774"/>
      <c r="E251" s="774"/>
      <c r="F251" s="774"/>
      <c r="G251" s="193">
        <f>ABS(G31+G76+G95+G115+G250)</f>
        <v>47628.799999999996</v>
      </c>
      <c r="H251" s="193">
        <f>ABS(H31+H76+H95+H115+H250)</f>
        <v>56577.100000000006</v>
      </c>
      <c r="I251" s="193">
        <f>ABS(I31+I76+I95+I115+I250)</f>
        <v>56898.8</v>
      </c>
      <c r="J251" s="193">
        <f>ABS(J31+J76+J95+J115+J250)</f>
        <v>63127.640000000014</v>
      </c>
      <c r="K251" s="193">
        <f>ABS(K31+K76+K95+K115+K250)</f>
        <v>64210.260000000009</v>
      </c>
      <c r="L251" s="849"/>
      <c r="M251" s="850"/>
      <c r="N251" s="850"/>
      <c r="O251" s="851"/>
      <c r="P251" s="286"/>
      <c r="Q251" s="286"/>
      <c r="R251" s="286"/>
      <c r="S251" s="286"/>
      <c r="T251" s="286"/>
      <c r="U251" s="286"/>
      <c r="V251" s="286"/>
      <c r="W251" s="174"/>
      <c r="X251" s="174"/>
      <c r="Y251" s="174"/>
      <c r="Z251" s="174"/>
      <c r="AA251" s="174"/>
      <c r="AB251" s="174"/>
      <c r="AC251" s="174"/>
    </row>
    <row r="252" spans="1:29" s="423" customFormat="1" ht="17.25" hidden="1" customHeight="1" x14ac:dyDescent="0.25">
      <c r="A252" s="458"/>
      <c r="B252" s="459"/>
      <c r="C252" s="459"/>
      <c r="D252" s="459"/>
      <c r="E252" s="459"/>
      <c r="F252" s="459"/>
      <c r="G252" s="460"/>
      <c r="H252" s="460"/>
      <c r="I252" s="460"/>
      <c r="J252" s="460"/>
      <c r="K252" s="460"/>
      <c r="L252" s="460"/>
      <c r="M252" s="460"/>
      <c r="N252" s="460"/>
      <c r="O252" s="460"/>
      <c r="P252" s="296"/>
      <c r="Q252" s="296"/>
      <c r="R252" s="296"/>
      <c r="S252" s="296"/>
      <c r="T252" s="296"/>
      <c r="U252" s="296"/>
      <c r="V252" s="296"/>
      <c r="W252" s="194"/>
      <c r="X252" s="194"/>
      <c r="Y252" s="194"/>
      <c r="Z252" s="194"/>
      <c r="AA252" s="194"/>
      <c r="AB252" s="194"/>
      <c r="AC252" s="194"/>
    </row>
    <row r="253" spans="1:29" s="423" customFormat="1" ht="17.25" hidden="1" customHeight="1" x14ac:dyDescent="0.25">
      <c r="A253" s="458"/>
      <c r="B253" s="459"/>
      <c r="C253" s="459"/>
      <c r="D253" s="459"/>
      <c r="E253" s="459"/>
      <c r="F253" s="459"/>
      <c r="G253" s="460"/>
      <c r="H253" s="460"/>
      <c r="I253" s="460"/>
      <c r="J253" s="460"/>
      <c r="K253" s="460"/>
      <c r="L253" s="460"/>
      <c r="M253" s="460"/>
      <c r="N253" s="460"/>
      <c r="O253" s="460"/>
      <c r="P253" s="296"/>
      <c r="Q253" s="296"/>
      <c r="R253" s="296"/>
      <c r="S253" s="296"/>
      <c r="T253" s="296"/>
      <c r="U253" s="296"/>
      <c r="V253" s="296"/>
      <c r="W253" s="194"/>
      <c r="X253" s="194"/>
      <c r="Y253" s="194"/>
      <c r="Z253" s="194"/>
      <c r="AA253" s="194"/>
      <c r="AB253" s="194"/>
      <c r="AC253" s="194"/>
    </row>
    <row r="254" spans="1:29" s="423" customFormat="1" ht="15" hidden="1" x14ac:dyDescent="0.25">
      <c r="A254" s="286"/>
      <c r="B254" s="286"/>
      <c r="C254" s="286"/>
      <c r="D254" s="286"/>
      <c r="E254" s="287"/>
      <c r="F254" s="287"/>
      <c r="G254" s="288"/>
      <c r="H254" s="422"/>
      <c r="I254" s="424"/>
      <c r="J254" s="288"/>
      <c r="K254" s="288"/>
      <c r="L254" s="286"/>
      <c r="M254" s="286"/>
      <c r="N254" s="286"/>
      <c r="O254" s="286"/>
      <c r="P254" s="286"/>
      <c r="Q254" s="286"/>
      <c r="R254" s="286"/>
      <c r="S254" s="286"/>
      <c r="T254" s="286"/>
      <c r="U254" s="286"/>
      <c r="V254" s="286"/>
      <c r="W254" s="194"/>
      <c r="X254" s="194"/>
      <c r="Y254" s="194"/>
      <c r="Z254" s="194"/>
      <c r="AA254" s="194"/>
      <c r="AB254" s="194"/>
      <c r="AC254" s="194"/>
    </row>
    <row r="255" spans="1:29" ht="32.25" hidden="1" customHeight="1" x14ac:dyDescent="0.25">
      <c r="E255" s="425"/>
      <c r="F255" s="315" t="s">
        <v>11</v>
      </c>
      <c r="G255" s="411">
        <f>SUM(G17+G24+G26+G28+G39+G63+G69+G71+G86+G88+G89+G100+G112+G118+G133+G135+G139+G145+G150+G152+G157+G158+G159+G160+G162+G167+G170+G171+G178+G182+G183+G187+G189+G191+G194+G198+G200+G206+G209+G212+G215+G219+G223+G227+G232+G234+G238+G240+G242+G246)</f>
        <v>16577.999999999996</v>
      </c>
      <c r="H255" s="411">
        <f>SUM(H17+H24+H26+H28+H39+H63+H69+H71+H86+H88+H89+H100+H112+H118+H133+H135+H139+H145+H150+H152+H157+H158+H159+H160+H162+H167+H170+H171+H178+H182+H183+H187+H189+H191+H194+H198+H200+H206+H209+H212+H215+H219+H223+H227+H232+H234+H238+H240+H242+H246)</f>
        <v>18202.600000000002</v>
      </c>
      <c r="I255" s="411">
        <f>SUM(I17+I24+I26+I28+I39+I63+I69+I71+I86+I88+I89+I100+I112+I118+I133+I135+I139+I145+I150+I152+I157+I158+I159+I160+I162+I167+I170+I171+I178+I182+I183+I187+I189+I191+I194+I198+I200+I206+I209+I212+I215+I219+I223+I227+I232+I234+I238+I240+I242+I246)</f>
        <v>17429.300000000003</v>
      </c>
      <c r="J255" s="411">
        <f>SUM(J17+J24+J26+J28+J39+J63+J69+J71+J86+J88+J89+J100+J112+J118+J133+J135+J139+J145+J150+J152+J157+J158+J159+J160+J162+J167+J170+J171+J178+J182+J183+J187+J189+J191+J194+J198+J200+J206+J209+J212+J215+J219+J223+J227+J232+J234+J238+J240+J242+J246)</f>
        <v>21901.24</v>
      </c>
      <c r="K255" s="411">
        <f>SUM(K17+K24+K26+K28+K39+K63+K69+K71+K86+K88+K89+K100+K112+K118+K133+K135+K139+K145+K150+K152+K157+K158+K159+K160+K162+K167+K170+K171+K178+K182+K183+K187+K189+K191+K194+K198+K200+K206+K209+K212+K215+K219+K223+K227+K232+K234+K238+K240+K242+K246)</f>
        <v>18529.099999999999</v>
      </c>
      <c r="L255" s="426"/>
    </row>
    <row r="256" spans="1:29" ht="33.75" hidden="1" customHeight="1" x14ac:dyDescent="0.25">
      <c r="E256" s="425"/>
      <c r="F256" s="428" t="s">
        <v>245</v>
      </c>
      <c r="G256" s="234">
        <f>SUM(G50+G73+G85+G107+G153+G156+G163+G168+G172+G174+G176+G179+G184+G207+G213+G217+G231)</f>
        <v>0</v>
      </c>
      <c r="H256" s="507">
        <f>SUM(H50+H73+H85+H107+H153+H156+H163+H168+H172+H174+H176+H179+H184+H207+H213+H217+H231)</f>
        <v>2551.7999999999997</v>
      </c>
      <c r="I256" s="507">
        <f>SUM(I50+I73+I85+I107+I153+I156+I163+I168+I172+I174+I176+I179+I184+I207+I213+I217+I231)</f>
        <v>3716.2000000000003</v>
      </c>
      <c r="J256" s="507">
        <f>SUM(J50+J73+J85+J107+J153+J156+J163+J168+J172+J174+J176+J179+J184+J207+J213+J217+J231)</f>
        <v>1311.8</v>
      </c>
      <c r="K256" s="507">
        <f>SUM(K50+K73+K85+K107+K153+K156+K163+K168+K172+K174+K176+K179+K184+K207+K213+K217+K231)</f>
        <v>800.9</v>
      </c>
      <c r="L256" s="426"/>
    </row>
    <row r="257" spans="1:24" ht="33.75" hidden="1" customHeight="1" x14ac:dyDescent="0.25">
      <c r="E257" s="425"/>
      <c r="F257" s="428" t="s">
        <v>347</v>
      </c>
      <c r="G257" s="523">
        <f>SUM(G180+G185)</f>
        <v>0</v>
      </c>
      <c r="H257" s="523">
        <f t="shared" ref="H257:K257" si="31">SUM(H180+H185)</f>
        <v>913</v>
      </c>
      <c r="I257" s="523">
        <f t="shared" si="31"/>
        <v>913</v>
      </c>
      <c r="J257" s="523">
        <f t="shared" si="31"/>
        <v>0</v>
      </c>
      <c r="K257" s="523">
        <f t="shared" si="31"/>
        <v>0</v>
      </c>
      <c r="L257" s="426"/>
    </row>
    <row r="258" spans="1:24" ht="36" hidden="1" customHeight="1" x14ac:dyDescent="0.25">
      <c r="E258" s="425"/>
      <c r="F258" s="554" t="s">
        <v>232</v>
      </c>
      <c r="G258" s="555">
        <f>SUM(G34+G57+G58+G60+G61+G65+G79+G92+G104+G109)</f>
        <v>22684.2</v>
      </c>
      <c r="H258" s="555">
        <f>SUM(H34+H57+H58+H60+H61+H65+H79+H92+H104+H109)</f>
        <v>23949.699999999997</v>
      </c>
      <c r="I258" s="555">
        <f>SUM(I34+I57+I58+I60+I61+I65+I79+I92+I109)</f>
        <v>23538.5</v>
      </c>
      <c r="J258" s="555">
        <f>SUM(J34+J57+J58+J60+J61+J65+J79+J92+J104+J109)</f>
        <v>23992.500000000004</v>
      </c>
      <c r="K258" s="555">
        <f>SUM(K34+K57+K58+K60+K61+K65+K79+K92+K104+K109)</f>
        <v>25011</v>
      </c>
      <c r="L258" s="429"/>
    </row>
    <row r="259" spans="1:24" ht="20.25" hidden="1" customHeight="1" x14ac:dyDescent="0.25">
      <c r="E259" s="425"/>
      <c r="F259" s="315" t="s">
        <v>256</v>
      </c>
      <c r="G259" s="411">
        <f>SUM(G55,G84,G103)</f>
        <v>243.49999999999997</v>
      </c>
      <c r="H259" s="411">
        <f>SUM(H55,H84,H103)</f>
        <v>309.90000000000003</v>
      </c>
      <c r="I259" s="411">
        <f>SUM(I55,I84,I103)</f>
        <v>309.90000000000003</v>
      </c>
      <c r="J259" s="411">
        <f>SUM(J55,J84,J103)</f>
        <v>0</v>
      </c>
      <c r="K259" s="411">
        <f>SUM(K55,K84,K103)</f>
        <v>0</v>
      </c>
      <c r="L259" s="429"/>
    </row>
    <row r="260" spans="1:24" ht="26.25" hidden="1" customHeight="1" x14ac:dyDescent="0.25">
      <c r="E260" s="425"/>
      <c r="F260" s="213" t="s">
        <v>289</v>
      </c>
      <c r="G260" s="411">
        <f>ABS(G105)</f>
        <v>0</v>
      </c>
      <c r="H260" s="411">
        <f>ABS(H104)</f>
        <v>392</v>
      </c>
      <c r="I260" s="411">
        <f>ABS(I104+I106)</f>
        <v>338</v>
      </c>
      <c r="J260" s="411">
        <f>ABS(J105)</f>
        <v>0</v>
      </c>
      <c r="K260" s="411">
        <f>ABS(K105)</f>
        <v>0</v>
      </c>
      <c r="L260" s="426"/>
    </row>
    <row r="261" spans="1:24" ht="36" hidden="1" customHeight="1" x14ac:dyDescent="0.25">
      <c r="E261" s="425"/>
      <c r="F261" s="214" t="s">
        <v>290</v>
      </c>
      <c r="G261" s="385">
        <f>SUM(G35+G36+G37+G38+G66+G67+G68+G80+G81+G82+G91+G99+G132+G220+G224)</f>
        <v>3508.9</v>
      </c>
      <c r="H261" s="508">
        <f>SUM(H35+H36+H37+H38+H66+H67+H68+H80+H81+H82+H91+H99+H132+H220+H224)</f>
        <v>4403.9000000000005</v>
      </c>
      <c r="I261" s="508">
        <f>SUM(I35+I36+I37+I38+I66+I67+I68+I80+I81+I82+I91+I99+I132+I220+I224)</f>
        <v>4407.7000000000007</v>
      </c>
      <c r="J261" s="508">
        <f>SUM(J35+J36+J37+J38+J66+J67+J68+J80+J81+J82+J91+J99+J132+J220+J224)</f>
        <v>3489.1099999999997</v>
      </c>
      <c r="K261" s="508">
        <f>SUM(K35+K36+K37+K38+K66+K67+K68+K80+K81+K82+K91+K99+K132+K220+K224)</f>
        <v>3452.68</v>
      </c>
      <c r="L261" s="426"/>
    </row>
    <row r="262" spans="1:24" ht="28.5" hidden="1" customHeight="1" x14ac:dyDescent="0.25">
      <c r="E262" s="425"/>
      <c r="F262" s="430" t="s">
        <v>35</v>
      </c>
      <c r="G262" s="385">
        <f>SUM(G108+G140+G221+G225+G228+G247)</f>
        <v>432.7</v>
      </c>
      <c r="H262" s="385">
        <f>SUM(H108+H140+H221+H225+H228+H247)</f>
        <v>57.3</v>
      </c>
      <c r="I262" s="385">
        <f>SUM(I108+I140+I221+I225+I228+I247)</f>
        <v>57.3</v>
      </c>
      <c r="J262" s="385">
        <f>SUM(J108+J140+J221+J225+J228+J247)</f>
        <v>2175.19</v>
      </c>
      <c r="K262" s="385">
        <f>SUM(K108+K140+K221+K225+K228+K247)</f>
        <v>805.58</v>
      </c>
      <c r="L262" s="426"/>
    </row>
    <row r="263" spans="1:24" ht="27" hidden="1" customHeight="1" x14ac:dyDescent="0.25">
      <c r="E263" s="425"/>
      <c r="F263" s="314" t="s">
        <v>36</v>
      </c>
      <c r="G263" s="411">
        <f>SUM(G123+G125+G138+G142+G144+G147+G149+G197+G201+G203+G205+G235+G236)</f>
        <v>1011.1999999999999</v>
      </c>
      <c r="H263" s="411">
        <f>SUM(H123+H125+H138+H142+H144+H147+H149+H197+H201+H203+H205+H235+H236)</f>
        <v>2889</v>
      </c>
      <c r="I263" s="411">
        <f>SUM(I123+I125+I138+I142+I144+I147+I149+I197+I201+I203+I205+I235+I236)</f>
        <v>2889</v>
      </c>
      <c r="J263" s="411">
        <f>SUM(J123+J125+J138+J142+J144+J147+J149+J197+J201+J203+J205+J235+J236)</f>
        <v>4042</v>
      </c>
      <c r="K263" s="411">
        <f>SUM(K123+K125+K138+K142+K144+K147+K149+K197+K201+K203+K205+K235+K236)</f>
        <v>3916.1</v>
      </c>
      <c r="L263" s="426"/>
    </row>
    <row r="264" spans="1:24" ht="12.75" hidden="1" customHeight="1" x14ac:dyDescent="0.25">
      <c r="E264" s="425"/>
      <c r="F264" s="315" t="s">
        <v>21</v>
      </c>
      <c r="G264" s="411">
        <f>SUM(G54+G83+G102)</f>
        <v>3170.3</v>
      </c>
      <c r="H264" s="411">
        <f>SUM(H54+H83+H102)</f>
        <v>3299.8999999999996</v>
      </c>
      <c r="I264" s="411">
        <f>SUM(I54+I83+I102)</f>
        <v>3299.8999999999996</v>
      </c>
      <c r="J264" s="411">
        <f>SUM(J54+J83+J102)</f>
        <v>3196.8</v>
      </c>
      <c r="K264" s="411">
        <f>SUM(K54+K83+K102)</f>
        <v>3315.6000000000004</v>
      </c>
      <c r="L264" s="429"/>
    </row>
    <row r="265" spans="1:24" ht="23.25" hidden="1" customHeight="1" x14ac:dyDescent="0.25">
      <c r="E265" s="425"/>
      <c r="F265" s="428" t="s">
        <v>89</v>
      </c>
      <c r="G265" s="234">
        <f>SUM(G136+G154+G165+G174+G192+G195+G210)</f>
        <v>0</v>
      </c>
      <c r="H265" s="234">
        <f>SUM(H136+H154+H165+H174+H192+H195+H210)</f>
        <v>0</v>
      </c>
      <c r="I265" s="234">
        <f>SUM(I136+I154+I165+I192+I195+I210)</f>
        <v>0</v>
      </c>
      <c r="J265" s="234">
        <f>SUM(J136+J154+J165+J192+J195+J210)</f>
        <v>3178.5</v>
      </c>
      <c r="K265" s="234">
        <f>SUM(K136+K154+K165+K192+K195+K210)</f>
        <v>9124.2000000000007</v>
      </c>
      <c r="L265" s="426"/>
    </row>
    <row r="266" spans="1:24" ht="18.75" hidden="1" customHeight="1" x14ac:dyDescent="0.25">
      <c r="D266" s="427"/>
      <c r="E266" s="431"/>
      <c r="F266" s="195" t="s">
        <v>54</v>
      </c>
      <c r="G266" s="196">
        <f>SUM(G255:G265)</f>
        <v>47628.799999999996</v>
      </c>
      <c r="H266" s="196">
        <f t="shared" ref="H266:K266" si="32">SUM(H255:H265)</f>
        <v>56969.100000000006</v>
      </c>
      <c r="I266" s="196">
        <f t="shared" si="32"/>
        <v>56898.80000000001</v>
      </c>
      <c r="J266" s="196">
        <f t="shared" si="32"/>
        <v>63287.140000000014</v>
      </c>
      <c r="K266" s="196">
        <f t="shared" si="32"/>
        <v>64955.16</v>
      </c>
      <c r="L266" s="426"/>
    </row>
    <row r="267" spans="1:24" ht="19.5" customHeight="1" x14ac:dyDescent="0.25">
      <c r="D267" s="427"/>
      <c r="E267" s="432"/>
      <c r="F267" s="197"/>
      <c r="G267" s="198"/>
      <c r="H267" s="198"/>
      <c r="I267" s="198"/>
      <c r="J267" s="198"/>
      <c r="K267" s="198"/>
      <c r="L267" s="426"/>
    </row>
    <row r="268" spans="1:24" ht="14.25" customHeight="1" x14ac:dyDescent="0.25">
      <c r="E268" s="432"/>
      <c r="F268" s="197"/>
      <c r="G268" s="198"/>
      <c r="H268" s="198"/>
      <c r="I268" s="198"/>
      <c r="J268" s="198"/>
      <c r="K268" s="198"/>
      <c r="L268" s="426"/>
    </row>
    <row r="269" spans="1:24" s="435" customFormat="1" ht="15.75" x14ac:dyDescent="0.2">
      <c r="A269" s="199"/>
      <c r="B269" s="199"/>
      <c r="C269" s="199"/>
      <c r="D269" s="777" t="s">
        <v>248</v>
      </c>
      <c r="E269" s="778"/>
      <c r="F269" s="778"/>
      <c r="G269" s="778"/>
      <c r="H269" s="778"/>
      <c r="I269" s="778"/>
      <c r="J269" s="778"/>
      <c r="K269" s="200"/>
      <c r="L269" s="433"/>
      <c r="M269" s="433"/>
      <c r="N269" s="433"/>
      <c r="O269" s="433"/>
      <c r="P269" s="286"/>
      <c r="Q269" s="286"/>
      <c r="R269" s="286"/>
      <c r="S269" s="286"/>
      <c r="T269" s="286"/>
      <c r="U269" s="286"/>
      <c r="V269" s="286"/>
      <c r="W269" s="434"/>
      <c r="X269" s="434"/>
    </row>
    <row r="270" spans="1:24" s="435" customFormat="1" x14ac:dyDescent="0.2">
      <c r="A270" s="199"/>
      <c r="B270" s="199"/>
      <c r="C270" s="199"/>
      <c r="D270" s="199"/>
      <c r="E270" s="273"/>
      <c r="F270" s="273"/>
      <c r="G270" s="200"/>
      <c r="H270" s="200"/>
      <c r="I270" s="436" t="s">
        <v>249</v>
      </c>
      <c r="J270" s="200"/>
      <c r="K270" s="437"/>
      <c r="L270" s="433"/>
      <c r="M270" s="433"/>
      <c r="N270" s="433"/>
      <c r="O270" s="433"/>
      <c r="P270" s="286"/>
      <c r="Q270" s="286"/>
      <c r="R270" s="286"/>
      <c r="S270" s="286"/>
      <c r="T270" s="286"/>
      <c r="U270" s="286"/>
      <c r="V270" s="286"/>
      <c r="W270" s="434"/>
      <c r="X270" s="434"/>
    </row>
    <row r="271" spans="1:24" s="417" customFormat="1" ht="63.75" x14ac:dyDescent="0.25">
      <c r="A271" s="775" t="s">
        <v>62</v>
      </c>
      <c r="B271" s="776"/>
      <c r="C271" s="776"/>
      <c r="D271" s="776"/>
      <c r="E271" s="776"/>
      <c r="F271" s="438"/>
      <c r="G271" s="439" t="s">
        <v>199</v>
      </c>
      <c r="H271" s="439" t="s">
        <v>229</v>
      </c>
      <c r="I271" s="440" t="s">
        <v>120</v>
      </c>
      <c r="J271" s="440" t="s">
        <v>259</v>
      </c>
      <c r="K271" s="440" t="s">
        <v>260</v>
      </c>
      <c r="L271" s="286"/>
      <c r="M271" s="286"/>
      <c r="N271" s="286"/>
      <c r="O271" s="286"/>
      <c r="P271" s="286"/>
      <c r="Q271" s="286"/>
      <c r="R271" s="286"/>
      <c r="S271" s="286"/>
      <c r="T271" s="286"/>
      <c r="U271" s="286"/>
      <c r="V271" s="286"/>
    </row>
    <row r="272" spans="1:24" s="417" customFormat="1" ht="15.75" x14ac:dyDescent="0.25">
      <c r="A272" s="441" t="s">
        <v>106</v>
      </c>
      <c r="B272" s="760" t="s">
        <v>107</v>
      </c>
      <c r="C272" s="760"/>
      <c r="D272" s="760"/>
      <c r="E272" s="760"/>
      <c r="F272" s="201"/>
      <c r="G272" s="202">
        <f>SUM(G273:G283)</f>
        <v>47628.799999999996</v>
      </c>
      <c r="H272" s="202">
        <f>SUM(H273:H283)</f>
        <v>56969.100000000006</v>
      </c>
      <c r="I272" s="203">
        <f>SUM(I273:I283)</f>
        <v>56898.8</v>
      </c>
      <c r="J272" s="203">
        <f t="shared" ref="J272:K272" si="33">SUM(J273:J283)</f>
        <v>60108.640000000014</v>
      </c>
      <c r="K272" s="203">
        <f t="shared" si="33"/>
        <v>55830.96</v>
      </c>
      <c r="L272" s="286"/>
      <c r="M272" s="286"/>
      <c r="N272" s="286"/>
      <c r="O272" s="286"/>
      <c r="P272" s="286"/>
      <c r="Q272" s="286"/>
      <c r="R272" s="286"/>
      <c r="S272" s="286"/>
      <c r="T272" s="286"/>
      <c r="U272" s="286"/>
      <c r="V272" s="286"/>
    </row>
    <row r="273" spans="1:22" s="417" customFormat="1" ht="21" customHeight="1" x14ac:dyDescent="0.25">
      <c r="A273" s="442" t="s">
        <v>63</v>
      </c>
      <c r="B273" s="729" t="s">
        <v>64</v>
      </c>
      <c r="C273" s="730"/>
      <c r="D273" s="730"/>
      <c r="E273" s="730"/>
      <c r="F273" s="443"/>
      <c r="G273" s="444">
        <f>G255</f>
        <v>16577.999999999996</v>
      </c>
      <c r="H273" s="444">
        <f t="shared" ref="H273:K273" si="34">H255</f>
        <v>18202.600000000002</v>
      </c>
      <c r="I273" s="556">
        <f>I255</f>
        <v>17429.300000000003</v>
      </c>
      <c r="J273" s="444">
        <f t="shared" si="34"/>
        <v>21901.24</v>
      </c>
      <c r="K273" s="445">
        <f t="shared" si="34"/>
        <v>18529.099999999999</v>
      </c>
      <c r="L273" s="286"/>
      <c r="M273" s="286"/>
      <c r="N273" s="286"/>
      <c r="O273" s="286"/>
      <c r="P273" s="286"/>
      <c r="Q273" s="286"/>
      <c r="R273" s="286"/>
      <c r="S273" s="286"/>
      <c r="T273" s="286"/>
      <c r="U273" s="286"/>
      <c r="V273" s="286"/>
    </row>
    <row r="274" spans="1:22" s="417" customFormat="1" ht="15.75" x14ac:dyDescent="0.25">
      <c r="A274" s="446" t="s">
        <v>65</v>
      </c>
      <c r="B274" s="729" t="s">
        <v>348</v>
      </c>
      <c r="C274" s="730"/>
      <c r="D274" s="730"/>
      <c r="E274" s="730"/>
      <c r="F274" s="443"/>
      <c r="G274" s="444">
        <f>G257</f>
        <v>0</v>
      </c>
      <c r="H274" s="444">
        <f t="shared" ref="H274:K274" si="35">H257</f>
        <v>913</v>
      </c>
      <c r="I274" s="556">
        <f t="shared" si="35"/>
        <v>913</v>
      </c>
      <c r="J274" s="444">
        <f t="shared" si="35"/>
        <v>0</v>
      </c>
      <c r="K274" s="445">
        <f t="shared" si="35"/>
        <v>0</v>
      </c>
      <c r="L274" s="286"/>
      <c r="M274" s="286"/>
      <c r="N274" s="286"/>
      <c r="O274" s="286"/>
      <c r="P274" s="286"/>
      <c r="Q274" s="286"/>
      <c r="R274" s="286"/>
      <c r="S274" s="286"/>
      <c r="T274" s="286"/>
      <c r="U274" s="286"/>
      <c r="V274" s="286"/>
    </row>
    <row r="275" spans="1:22" s="417" customFormat="1" ht="15.75" x14ac:dyDescent="0.25">
      <c r="A275" s="446" t="s">
        <v>66</v>
      </c>
      <c r="B275" s="729" t="s">
        <v>108</v>
      </c>
      <c r="C275" s="730"/>
      <c r="D275" s="730"/>
      <c r="E275" s="730"/>
      <c r="F275" s="443"/>
      <c r="G275" s="444">
        <f>G256</f>
        <v>0</v>
      </c>
      <c r="H275" s="444">
        <f t="shared" ref="H275:K275" si="36">H256</f>
        <v>2551.7999999999997</v>
      </c>
      <c r="I275" s="556">
        <f t="shared" si="36"/>
        <v>3716.2000000000003</v>
      </c>
      <c r="J275" s="444">
        <f t="shared" si="36"/>
        <v>1311.8</v>
      </c>
      <c r="K275" s="445">
        <f t="shared" si="36"/>
        <v>800.9</v>
      </c>
      <c r="L275" s="511"/>
      <c r="M275" s="511"/>
      <c r="N275" s="511"/>
      <c r="O275" s="511"/>
      <c r="P275" s="286"/>
      <c r="Q275" s="426"/>
      <c r="R275" s="286"/>
    </row>
    <row r="276" spans="1:22" s="417" customFormat="1" ht="15.75" x14ac:dyDescent="0.25">
      <c r="A276" s="446" t="s">
        <v>67</v>
      </c>
      <c r="B276" s="729" t="s">
        <v>109</v>
      </c>
      <c r="C276" s="730"/>
      <c r="D276" s="730"/>
      <c r="E276" s="730"/>
      <c r="F276" s="443"/>
      <c r="G276" s="444">
        <f>G258</f>
        <v>22684.2</v>
      </c>
      <c r="H276" s="444">
        <f t="shared" ref="H276:K276" si="37">H258</f>
        <v>23949.699999999997</v>
      </c>
      <c r="I276" s="556">
        <f t="shared" si="37"/>
        <v>23538.5</v>
      </c>
      <c r="J276" s="444">
        <f t="shared" si="37"/>
        <v>23992.500000000004</v>
      </c>
      <c r="K276" s="445">
        <f t="shared" si="37"/>
        <v>25011</v>
      </c>
      <c r="L276" s="286"/>
      <c r="M276" s="286"/>
      <c r="N276" s="286"/>
      <c r="O276" s="286"/>
      <c r="P276" s="286"/>
      <c r="Q276" s="426"/>
      <c r="R276" s="286"/>
    </row>
    <row r="277" spans="1:22" s="417" customFormat="1" ht="15.75" x14ac:dyDescent="0.25">
      <c r="A277" s="446" t="s">
        <v>68</v>
      </c>
      <c r="B277" s="731" t="s">
        <v>110</v>
      </c>
      <c r="C277" s="732"/>
      <c r="D277" s="732"/>
      <c r="E277" s="732"/>
      <c r="F277" s="443"/>
      <c r="G277" s="444"/>
      <c r="H277" s="450"/>
      <c r="I277" s="211"/>
      <c r="J277" s="449"/>
      <c r="K277" s="449"/>
      <c r="L277" s="286"/>
      <c r="M277" s="286"/>
      <c r="N277" s="286"/>
      <c r="O277" s="286"/>
      <c r="P277" s="286"/>
      <c r="Q277" s="426"/>
      <c r="R277" s="286"/>
    </row>
    <row r="278" spans="1:22" s="417" customFormat="1" ht="15.75" x14ac:dyDescent="0.25">
      <c r="A278" s="446" t="s">
        <v>69</v>
      </c>
      <c r="B278" s="729" t="s">
        <v>111</v>
      </c>
      <c r="C278" s="730"/>
      <c r="D278" s="730"/>
      <c r="E278" s="730"/>
      <c r="F278" s="443"/>
      <c r="G278" s="444">
        <f>G260+G261</f>
        <v>3508.9</v>
      </c>
      <c r="H278" s="444">
        <f t="shared" ref="H278:K278" si="38">H260+H261</f>
        <v>4795.9000000000005</v>
      </c>
      <c r="I278" s="556">
        <f t="shared" si="38"/>
        <v>4745.7000000000007</v>
      </c>
      <c r="J278" s="444">
        <f t="shared" si="38"/>
        <v>3489.1099999999997</v>
      </c>
      <c r="K278" s="445">
        <f t="shared" si="38"/>
        <v>3452.68</v>
      </c>
      <c r="L278" s="286"/>
      <c r="M278" s="286"/>
      <c r="N278" s="286"/>
      <c r="O278" s="286"/>
      <c r="P278" s="286"/>
      <c r="Q278" s="426"/>
      <c r="R278" s="286"/>
    </row>
    <row r="279" spans="1:22" s="417" customFormat="1" ht="15.75" customHeight="1" x14ac:dyDescent="0.25">
      <c r="A279" s="446" t="s">
        <v>70</v>
      </c>
      <c r="B279" s="731" t="s">
        <v>230</v>
      </c>
      <c r="C279" s="732"/>
      <c r="D279" s="732"/>
      <c r="E279" s="732"/>
      <c r="F279" s="779"/>
      <c r="G279" s="444">
        <f>G263</f>
        <v>1011.1999999999999</v>
      </c>
      <c r="H279" s="450">
        <f>H263</f>
        <v>2889</v>
      </c>
      <c r="I279" s="211">
        <f>I263</f>
        <v>2889</v>
      </c>
      <c r="J279" s="449">
        <f t="shared" ref="J279:K279" si="39">J263</f>
        <v>4042</v>
      </c>
      <c r="K279" s="449">
        <f t="shared" si="39"/>
        <v>3916.1</v>
      </c>
      <c r="L279" s="286"/>
      <c r="M279" s="286"/>
      <c r="N279" s="286"/>
      <c r="O279" s="286"/>
      <c r="P279" s="286"/>
      <c r="Q279" s="426"/>
      <c r="R279" s="286"/>
    </row>
    <row r="280" spans="1:22" s="417" customFormat="1" ht="15.75" x14ac:dyDescent="0.25">
      <c r="A280" s="446" t="s">
        <v>71</v>
      </c>
      <c r="B280" s="451" t="s">
        <v>112</v>
      </c>
      <c r="C280" s="452"/>
      <c r="D280" s="452"/>
      <c r="E280" s="452"/>
      <c r="F280" s="443"/>
      <c r="G280" s="447"/>
      <c r="H280" s="448"/>
      <c r="I280" s="557"/>
      <c r="J280" s="453"/>
      <c r="K280" s="453"/>
      <c r="L280" s="286"/>
      <c r="M280" s="286"/>
      <c r="N280" s="286"/>
      <c r="O280" s="286"/>
      <c r="P280" s="286"/>
      <c r="Q280" s="426"/>
      <c r="R280" s="286"/>
    </row>
    <row r="281" spans="1:22" s="417" customFormat="1" ht="15.75" x14ac:dyDescent="0.25">
      <c r="A281" s="446" t="s">
        <v>113</v>
      </c>
      <c r="B281" s="729" t="s">
        <v>114</v>
      </c>
      <c r="C281" s="730"/>
      <c r="D281" s="730"/>
      <c r="E281" s="730"/>
      <c r="F281" s="443"/>
      <c r="G281" s="444">
        <f>G262</f>
        <v>432.7</v>
      </c>
      <c r="H281" s="444">
        <f t="shared" ref="H281:K281" si="40">H262</f>
        <v>57.3</v>
      </c>
      <c r="I281" s="556">
        <f t="shared" si="40"/>
        <v>57.3</v>
      </c>
      <c r="J281" s="444">
        <f t="shared" si="40"/>
        <v>2175.19</v>
      </c>
      <c r="K281" s="445">
        <f t="shared" si="40"/>
        <v>805.58</v>
      </c>
      <c r="L281" s="286"/>
      <c r="M281" s="286"/>
      <c r="N281" s="286"/>
      <c r="O281" s="286"/>
      <c r="P281" s="286"/>
      <c r="Q281" s="426"/>
      <c r="R281" s="286"/>
    </row>
    <row r="282" spans="1:22" s="417" customFormat="1" ht="15.75" x14ac:dyDescent="0.25">
      <c r="A282" s="446" t="s">
        <v>115</v>
      </c>
      <c r="B282" s="729" t="s">
        <v>116</v>
      </c>
      <c r="C282" s="730"/>
      <c r="D282" s="730"/>
      <c r="E282" s="730"/>
      <c r="F282" s="443"/>
      <c r="G282" s="444">
        <f>G264</f>
        <v>3170.3</v>
      </c>
      <c r="H282" s="444">
        <f t="shared" ref="H282:K282" si="41">H264</f>
        <v>3299.8999999999996</v>
      </c>
      <c r="I282" s="556">
        <f t="shared" si="41"/>
        <v>3299.8999999999996</v>
      </c>
      <c r="J282" s="444">
        <f t="shared" si="41"/>
        <v>3196.8</v>
      </c>
      <c r="K282" s="445">
        <f t="shared" si="41"/>
        <v>3315.6000000000004</v>
      </c>
      <c r="L282" s="286"/>
      <c r="M282" s="286"/>
      <c r="N282" s="286"/>
      <c r="O282" s="286"/>
      <c r="P282" s="286"/>
      <c r="Q282" s="426"/>
      <c r="R282" s="286"/>
    </row>
    <row r="283" spans="1:22" s="417" customFormat="1" ht="15.75" x14ac:dyDescent="0.25">
      <c r="A283" s="446" t="s">
        <v>117</v>
      </c>
      <c r="B283" s="454" t="s">
        <v>118</v>
      </c>
      <c r="C283" s="455"/>
      <c r="D283" s="455"/>
      <c r="E283" s="455"/>
      <c r="F283" s="443"/>
      <c r="G283" s="444">
        <f>G259</f>
        <v>243.49999999999997</v>
      </c>
      <c r="H283" s="444">
        <f t="shared" ref="H283:K283" si="42">H259</f>
        <v>309.90000000000003</v>
      </c>
      <c r="I283" s="556">
        <f t="shared" si="42"/>
        <v>309.90000000000003</v>
      </c>
      <c r="J283" s="444">
        <f t="shared" si="42"/>
        <v>0</v>
      </c>
      <c r="K283" s="445">
        <f t="shared" si="42"/>
        <v>0</v>
      </c>
      <c r="L283" s="286"/>
      <c r="M283" s="286"/>
      <c r="N283" s="286"/>
      <c r="O283" s="286"/>
      <c r="P283" s="286"/>
      <c r="Q283" s="426"/>
      <c r="R283" s="286"/>
    </row>
    <row r="284" spans="1:22" s="417" customFormat="1" ht="15.75" x14ac:dyDescent="0.25">
      <c r="A284" s="456" t="s">
        <v>72</v>
      </c>
      <c r="B284" s="759" t="s">
        <v>119</v>
      </c>
      <c r="C284" s="760"/>
      <c r="D284" s="760"/>
      <c r="E284" s="760"/>
      <c r="F284" s="457"/>
      <c r="G284" s="202">
        <f>G265</f>
        <v>0</v>
      </c>
      <c r="H284" s="202">
        <f t="shared" ref="H284:K284" si="43">H265</f>
        <v>0</v>
      </c>
      <c r="I284" s="202">
        <f t="shared" si="43"/>
        <v>0</v>
      </c>
      <c r="J284" s="202">
        <f t="shared" si="43"/>
        <v>3178.5</v>
      </c>
      <c r="K284" s="203">
        <f t="shared" si="43"/>
        <v>9124.2000000000007</v>
      </c>
      <c r="L284" s="286"/>
      <c r="M284" s="286"/>
      <c r="N284" s="286"/>
      <c r="O284" s="286"/>
      <c r="P284" s="286"/>
      <c r="Q284" s="426"/>
      <c r="R284" s="286"/>
    </row>
    <row r="285" spans="1:22" s="417" customFormat="1" ht="36.75" customHeight="1" x14ac:dyDescent="0.25">
      <c r="A285" s="727" t="s">
        <v>261</v>
      </c>
      <c r="B285" s="728"/>
      <c r="C285" s="728"/>
      <c r="D285" s="728"/>
      <c r="E285" s="728"/>
      <c r="F285" s="204"/>
      <c r="G285" s="205">
        <f>SUM(G272+G284)</f>
        <v>47628.799999999996</v>
      </c>
      <c r="H285" s="205">
        <f>SUM(H272+H284)</f>
        <v>56969.100000000006</v>
      </c>
      <c r="I285" s="206">
        <f>SUM(I272+I284)</f>
        <v>56898.8</v>
      </c>
      <c r="J285" s="206">
        <f t="shared" ref="J285:K285" si="44">SUM(J272+J284)</f>
        <v>63287.140000000014</v>
      </c>
      <c r="K285" s="206">
        <f t="shared" si="44"/>
        <v>64955.16</v>
      </c>
      <c r="L285" s="286"/>
      <c r="M285" s="286"/>
      <c r="N285" s="286"/>
      <c r="O285" s="286"/>
      <c r="P285" s="286"/>
      <c r="Q285" s="426"/>
      <c r="R285" s="286"/>
    </row>
    <row r="293" spans="11:11" x14ac:dyDescent="0.2">
      <c r="K293" s="288" t="s">
        <v>349</v>
      </c>
    </row>
  </sheetData>
  <dataConsolidate/>
  <mergeCells count="565">
    <mergeCell ref="K157:K160"/>
    <mergeCell ref="M167:M168"/>
    <mergeCell ref="N167:N168"/>
    <mergeCell ref="O167:O168"/>
    <mergeCell ref="L143:O143"/>
    <mergeCell ref="M130:M132"/>
    <mergeCell ref="N130:N132"/>
    <mergeCell ref="N139:N140"/>
    <mergeCell ref="M139:M140"/>
    <mergeCell ref="O139:O140"/>
    <mergeCell ref="J150:J152"/>
    <mergeCell ref="G150:G152"/>
    <mergeCell ref="H150:H152"/>
    <mergeCell ref="I150:I152"/>
    <mergeCell ref="G157:G160"/>
    <mergeCell ref="H157:H160"/>
    <mergeCell ref="I157:I160"/>
    <mergeCell ref="I182:I183"/>
    <mergeCell ref="J157:J160"/>
    <mergeCell ref="G170:G171"/>
    <mergeCell ref="H170:H171"/>
    <mergeCell ref="G182:G183"/>
    <mergeCell ref="J170:J171"/>
    <mergeCell ref="J182:J183"/>
    <mergeCell ref="A149:A155"/>
    <mergeCell ref="A165:A166"/>
    <mergeCell ref="D162:D164"/>
    <mergeCell ref="E165:E166"/>
    <mergeCell ref="E162:E164"/>
    <mergeCell ref="D165:D166"/>
    <mergeCell ref="F157:F160"/>
    <mergeCell ref="C165:C166"/>
    <mergeCell ref="B165:B166"/>
    <mergeCell ref="F150:F152"/>
    <mergeCell ref="K182:K183"/>
    <mergeCell ref="B174:B175"/>
    <mergeCell ref="D174:D175"/>
    <mergeCell ref="B178:B181"/>
    <mergeCell ref="B170:B173"/>
    <mergeCell ref="A142:A143"/>
    <mergeCell ref="A144:A146"/>
    <mergeCell ref="E156:E161"/>
    <mergeCell ref="D149:D155"/>
    <mergeCell ref="C156:C161"/>
    <mergeCell ref="E149:E155"/>
    <mergeCell ref="A162:A164"/>
    <mergeCell ref="A156:A161"/>
    <mergeCell ref="B162:B164"/>
    <mergeCell ref="C162:C164"/>
    <mergeCell ref="B156:B161"/>
    <mergeCell ref="B149:B155"/>
    <mergeCell ref="C149:C155"/>
    <mergeCell ref="A147:A148"/>
    <mergeCell ref="B144:B146"/>
    <mergeCell ref="D144:D146"/>
    <mergeCell ref="C144:C146"/>
    <mergeCell ref="C142:C143"/>
    <mergeCell ref="E167:E169"/>
    <mergeCell ref="P34:Q34"/>
    <mergeCell ref="O130:O132"/>
    <mergeCell ref="L171:L172"/>
    <mergeCell ref="M171:M172"/>
    <mergeCell ref="N171:N172"/>
    <mergeCell ref="O171:O172"/>
    <mergeCell ref="L146:O146"/>
    <mergeCell ref="L94:O94"/>
    <mergeCell ref="L120:O120"/>
    <mergeCell ref="L114:O114"/>
    <mergeCell ref="C122:O122"/>
    <mergeCell ref="M144:M145"/>
    <mergeCell ref="E147:E148"/>
    <mergeCell ref="L128:L129"/>
    <mergeCell ref="L141:O141"/>
    <mergeCell ref="L139:L140"/>
    <mergeCell ref="E144:E146"/>
    <mergeCell ref="E123:E124"/>
    <mergeCell ref="L118:L119"/>
    <mergeCell ref="D118:D120"/>
    <mergeCell ref="F57:F61"/>
    <mergeCell ref="F71:F72"/>
    <mergeCell ref="K170:K171"/>
    <mergeCell ref="K150:K152"/>
    <mergeCell ref="L205:L207"/>
    <mergeCell ref="M205:M207"/>
    <mergeCell ref="O205:O207"/>
    <mergeCell ref="N216:N217"/>
    <mergeCell ref="O216:O217"/>
    <mergeCell ref="L214:O214"/>
    <mergeCell ref="L208:O208"/>
    <mergeCell ref="L181:O181"/>
    <mergeCell ref="L167:L168"/>
    <mergeCell ref="N205:N207"/>
    <mergeCell ref="L204:O204"/>
    <mergeCell ref="L211:O211"/>
    <mergeCell ref="M216:M217"/>
    <mergeCell ref="L216:L217"/>
    <mergeCell ref="M179:M180"/>
    <mergeCell ref="L179:L180"/>
    <mergeCell ref="N179:N180"/>
    <mergeCell ref="O179:O180"/>
    <mergeCell ref="L184:L185"/>
    <mergeCell ref="M184:M185"/>
    <mergeCell ref="N184:N185"/>
    <mergeCell ref="O184:O185"/>
    <mergeCell ref="P42:R48"/>
    <mergeCell ref="P50:R53"/>
    <mergeCell ref="L90:O90"/>
    <mergeCell ref="L76:O76"/>
    <mergeCell ref="L79:L82"/>
    <mergeCell ref="M79:M82"/>
    <mergeCell ref="N79:N82"/>
    <mergeCell ref="O79:O82"/>
    <mergeCell ref="O72:O73"/>
    <mergeCell ref="M72:M73"/>
    <mergeCell ref="L62:O62"/>
    <mergeCell ref="L56:O56"/>
    <mergeCell ref="N54:N55"/>
    <mergeCell ref="O54:O55"/>
    <mergeCell ref="L64:O64"/>
    <mergeCell ref="L65:L68"/>
    <mergeCell ref="M65:M68"/>
    <mergeCell ref="N65:N68"/>
    <mergeCell ref="O65:O68"/>
    <mergeCell ref="L70:O70"/>
    <mergeCell ref="M54:M55"/>
    <mergeCell ref="A63:A64"/>
    <mergeCell ref="B63:B64"/>
    <mergeCell ref="D63:D64"/>
    <mergeCell ref="E63:E64"/>
    <mergeCell ref="A65:A70"/>
    <mergeCell ref="B65:B70"/>
    <mergeCell ref="C65:C70"/>
    <mergeCell ref="D65:D70"/>
    <mergeCell ref="E65:E70"/>
    <mergeCell ref="C63:C64"/>
    <mergeCell ref="A79:A90"/>
    <mergeCell ref="B79:B90"/>
    <mergeCell ref="E79:E90"/>
    <mergeCell ref="F86:F89"/>
    <mergeCell ref="G86:G89"/>
    <mergeCell ref="H86:H89"/>
    <mergeCell ref="I86:I89"/>
    <mergeCell ref="L121:O121"/>
    <mergeCell ref="O128:O129"/>
    <mergeCell ref="B123:B124"/>
    <mergeCell ref="D121:F121"/>
    <mergeCell ref="M128:M129"/>
    <mergeCell ref="N128:N129"/>
    <mergeCell ref="K125:K131"/>
    <mergeCell ref="L130:L132"/>
    <mergeCell ref="F104:F105"/>
    <mergeCell ref="G104:G105"/>
    <mergeCell ref="H104:H105"/>
    <mergeCell ref="I104:I105"/>
    <mergeCell ref="M91:M92"/>
    <mergeCell ref="N91:N92"/>
    <mergeCell ref="O91:O92"/>
    <mergeCell ref="D91:D93"/>
    <mergeCell ref="J86:J89"/>
    <mergeCell ref="N34:N38"/>
    <mergeCell ref="A26:A27"/>
    <mergeCell ref="B26:B27"/>
    <mergeCell ref="L31:O31"/>
    <mergeCell ref="O34:O38"/>
    <mergeCell ref="B32:O32"/>
    <mergeCell ref="D34:D56"/>
    <mergeCell ref="H50:H53"/>
    <mergeCell ref="L25:O25"/>
    <mergeCell ref="L29:O29"/>
    <mergeCell ref="A24:A25"/>
    <mergeCell ref="M26:M28"/>
    <mergeCell ref="N26:N28"/>
    <mergeCell ref="O26:O28"/>
    <mergeCell ref="C24:C25"/>
    <mergeCell ref="D30:F30"/>
    <mergeCell ref="B31:F31"/>
    <mergeCell ref="L30:O30"/>
    <mergeCell ref="C26:C27"/>
    <mergeCell ref="D26:D27"/>
    <mergeCell ref="L26:L28"/>
    <mergeCell ref="K104:K105"/>
    <mergeCell ref="E112:E113"/>
    <mergeCell ref="D71:D74"/>
    <mergeCell ref="E71:E74"/>
    <mergeCell ref="O83:O84"/>
    <mergeCell ref="G71:G72"/>
    <mergeCell ref="H71:H72"/>
    <mergeCell ref="I71:I72"/>
    <mergeCell ref="J71:J72"/>
    <mergeCell ref="K71:K72"/>
    <mergeCell ref="L83:L84"/>
    <mergeCell ref="M83:M84"/>
    <mergeCell ref="N83:N84"/>
    <mergeCell ref="L75:O75"/>
    <mergeCell ref="L74:O74"/>
    <mergeCell ref="N72:N73"/>
    <mergeCell ref="L72:L73"/>
    <mergeCell ref="C78:O78"/>
    <mergeCell ref="B77:O77"/>
    <mergeCell ref="C79:C90"/>
    <mergeCell ref="D79:D90"/>
    <mergeCell ref="K86:K89"/>
    <mergeCell ref="O144:O145"/>
    <mergeCell ref="F118:F119"/>
    <mergeCell ref="E142:E143"/>
    <mergeCell ref="C138:C141"/>
    <mergeCell ref="E125:E134"/>
    <mergeCell ref="D135:D137"/>
    <mergeCell ref="M105:M107"/>
    <mergeCell ref="D94:F94"/>
    <mergeCell ref="B95:F95"/>
    <mergeCell ref="F100:F101"/>
    <mergeCell ref="D98:O98"/>
    <mergeCell ref="C97:O97"/>
    <mergeCell ref="B96:O96"/>
    <mergeCell ref="B112:B113"/>
    <mergeCell ref="L105:L107"/>
    <mergeCell ref="L95:O95"/>
    <mergeCell ref="L113:O113"/>
    <mergeCell ref="D112:D113"/>
    <mergeCell ref="B99:B110"/>
    <mergeCell ref="K100:K101"/>
    <mergeCell ref="D99:D110"/>
    <mergeCell ref="E99:E110"/>
    <mergeCell ref="L101:L103"/>
    <mergeCell ref="M101:M103"/>
    <mergeCell ref="A118:A120"/>
    <mergeCell ref="A123:A124"/>
    <mergeCell ref="D147:D148"/>
    <mergeCell ref="A135:A137"/>
    <mergeCell ref="A125:A134"/>
    <mergeCell ref="B138:B141"/>
    <mergeCell ref="A138:A141"/>
    <mergeCell ref="A112:A113"/>
    <mergeCell ref="A99:A110"/>
    <mergeCell ref="C125:C134"/>
    <mergeCell ref="C123:C124"/>
    <mergeCell ref="D123:D124"/>
    <mergeCell ref="C117:O117"/>
    <mergeCell ref="C147:C148"/>
    <mergeCell ref="B118:B120"/>
    <mergeCell ref="C111:F111"/>
    <mergeCell ref="C118:C120"/>
    <mergeCell ref="C99:C110"/>
    <mergeCell ref="L144:L145"/>
    <mergeCell ref="N144:N145"/>
    <mergeCell ref="E135:E137"/>
    <mergeCell ref="B125:B134"/>
    <mergeCell ref="D138:D141"/>
    <mergeCell ref="E138:E141"/>
    <mergeCell ref="J125:J131"/>
    <mergeCell ref="C135:C137"/>
    <mergeCell ref="G125:G131"/>
    <mergeCell ref="I125:I131"/>
    <mergeCell ref="F125:F131"/>
    <mergeCell ref="D125:D134"/>
    <mergeCell ref="H125:H131"/>
    <mergeCell ref="D142:D143"/>
    <mergeCell ref="B142:B143"/>
    <mergeCell ref="B135:B137"/>
    <mergeCell ref="K215:K216"/>
    <mergeCell ref="F215:F216"/>
    <mergeCell ref="J215:J216"/>
    <mergeCell ref="D170:D173"/>
    <mergeCell ref="E200:E202"/>
    <mergeCell ref="D200:D202"/>
    <mergeCell ref="E194:E196"/>
    <mergeCell ref="D178:D181"/>
    <mergeCell ref="D176:D177"/>
    <mergeCell ref="D182:D186"/>
    <mergeCell ref="I215:I216"/>
    <mergeCell ref="G215:G216"/>
    <mergeCell ref="H215:H216"/>
    <mergeCell ref="H182:H183"/>
    <mergeCell ref="I170:I171"/>
    <mergeCell ref="E178:E181"/>
    <mergeCell ref="E174:E175"/>
    <mergeCell ref="E182:E186"/>
    <mergeCell ref="E176:E177"/>
    <mergeCell ref="E170:E173"/>
    <mergeCell ref="E197:E199"/>
    <mergeCell ref="E203:E204"/>
    <mergeCell ref="D197:D199"/>
    <mergeCell ref="F170:F171"/>
    <mergeCell ref="L249:O249"/>
    <mergeCell ref="L250:O250"/>
    <mergeCell ref="D246:D248"/>
    <mergeCell ref="L251:O251"/>
    <mergeCell ref="L244:O244"/>
    <mergeCell ref="L243:O243"/>
    <mergeCell ref="L248:O248"/>
    <mergeCell ref="D238:D239"/>
    <mergeCell ref="E238:E239"/>
    <mergeCell ref="E240:E241"/>
    <mergeCell ref="O246:O247"/>
    <mergeCell ref="L246:L247"/>
    <mergeCell ref="M246:M247"/>
    <mergeCell ref="N246:N247"/>
    <mergeCell ref="D242:D243"/>
    <mergeCell ref="E242:E243"/>
    <mergeCell ref="D240:D241"/>
    <mergeCell ref="L239:O239"/>
    <mergeCell ref="L241:O241"/>
    <mergeCell ref="I228:I229"/>
    <mergeCell ref="F228:F229"/>
    <mergeCell ref="G228:G229"/>
    <mergeCell ref="E227:E230"/>
    <mergeCell ref="J228:J229"/>
    <mergeCell ref="K228:K229"/>
    <mergeCell ref="G235:G236"/>
    <mergeCell ref="I235:I236"/>
    <mergeCell ref="H235:H236"/>
    <mergeCell ref="F235:F236"/>
    <mergeCell ref="L237:O237"/>
    <mergeCell ref="H228:H229"/>
    <mergeCell ref="B147:B148"/>
    <mergeCell ref="L155:O155"/>
    <mergeCell ref="D232:D233"/>
    <mergeCell ref="B227:B230"/>
    <mergeCell ref="C227:C230"/>
    <mergeCell ref="D227:D230"/>
    <mergeCell ref="C205:C208"/>
    <mergeCell ref="B212:B214"/>
    <mergeCell ref="C212:C214"/>
    <mergeCell ref="D156:D161"/>
    <mergeCell ref="L230:O230"/>
    <mergeCell ref="L233:O233"/>
    <mergeCell ref="E231:E233"/>
    <mergeCell ref="L231:L232"/>
    <mergeCell ref="D205:D208"/>
    <mergeCell ref="D194:D196"/>
    <mergeCell ref="C197:C199"/>
    <mergeCell ref="B203:B204"/>
    <mergeCell ref="M231:M232"/>
    <mergeCell ref="N231:N232"/>
    <mergeCell ref="O231:O232"/>
    <mergeCell ref="E205:E208"/>
    <mergeCell ref="E219:E222"/>
    <mergeCell ref="D219:D222"/>
    <mergeCell ref="E212:E214"/>
    <mergeCell ref="C223:C226"/>
    <mergeCell ref="D209:D211"/>
    <mergeCell ref="A215:A218"/>
    <mergeCell ref="B215:B218"/>
    <mergeCell ref="C215:C218"/>
    <mergeCell ref="D215:D218"/>
    <mergeCell ref="E215:E218"/>
    <mergeCell ref="A209:A211"/>
    <mergeCell ref="D223:D226"/>
    <mergeCell ref="E223:E226"/>
    <mergeCell ref="C209:C211"/>
    <mergeCell ref="D212:D214"/>
    <mergeCell ref="B223:B226"/>
    <mergeCell ref="B284:E284"/>
    <mergeCell ref="B282:E282"/>
    <mergeCell ref="C249:F249"/>
    <mergeCell ref="E246:E248"/>
    <mergeCell ref="C246:C248"/>
    <mergeCell ref="A242:A243"/>
    <mergeCell ref="C244:F244"/>
    <mergeCell ref="B242:B243"/>
    <mergeCell ref="C242:C243"/>
    <mergeCell ref="B274:E274"/>
    <mergeCell ref="B275:E275"/>
    <mergeCell ref="B273:E273"/>
    <mergeCell ref="B272:E272"/>
    <mergeCell ref="B250:F250"/>
    <mergeCell ref="B251:F251"/>
    <mergeCell ref="A271:E271"/>
    <mergeCell ref="D269:J269"/>
    <mergeCell ref="A246:A248"/>
    <mergeCell ref="B246:B248"/>
    <mergeCell ref="B279:F279"/>
    <mergeCell ref="A240:A241"/>
    <mergeCell ref="A238:A239"/>
    <mergeCell ref="B240:B241"/>
    <mergeCell ref="B238:B239"/>
    <mergeCell ref="C238:C239"/>
    <mergeCell ref="C240:C241"/>
    <mergeCell ref="D234:D237"/>
    <mergeCell ref="E234:E237"/>
    <mergeCell ref="B234:B237"/>
    <mergeCell ref="C234:C237"/>
    <mergeCell ref="B232:B233"/>
    <mergeCell ref="C232:C233"/>
    <mergeCell ref="A227:A230"/>
    <mergeCell ref="A205:A208"/>
    <mergeCell ref="A212:A214"/>
    <mergeCell ref="A223:A226"/>
    <mergeCell ref="A219:A222"/>
    <mergeCell ref="B219:B222"/>
    <mergeCell ref="C219:C222"/>
    <mergeCell ref="A285:E285"/>
    <mergeCell ref="B281:E281"/>
    <mergeCell ref="B278:E278"/>
    <mergeCell ref="B276:E276"/>
    <mergeCell ref="B277:E277"/>
    <mergeCell ref="D24:D25"/>
    <mergeCell ref="E24:E25"/>
    <mergeCell ref="A28:A29"/>
    <mergeCell ref="B24:B25"/>
    <mergeCell ref="B28:B29"/>
    <mergeCell ref="C28:C29"/>
    <mergeCell ref="D28:D29"/>
    <mergeCell ref="A234:A237"/>
    <mergeCell ref="E209:E211"/>
    <mergeCell ref="B197:B199"/>
    <mergeCell ref="B209:B211"/>
    <mergeCell ref="E191:E193"/>
    <mergeCell ref="A200:A202"/>
    <mergeCell ref="D189:D190"/>
    <mergeCell ref="B205:B208"/>
    <mergeCell ref="A194:A196"/>
    <mergeCell ref="B194:B196"/>
    <mergeCell ref="A187:A188"/>
    <mergeCell ref="A232:A233"/>
    <mergeCell ref="C187:C188"/>
    <mergeCell ref="E187:E188"/>
    <mergeCell ref="D187:D188"/>
    <mergeCell ref="A189:A190"/>
    <mergeCell ref="C194:C196"/>
    <mergeCell ref="C203:C204"/>
    <mergeCell ref="C200:C202"/>
    <mergeCell ref="A191:A193"/>
    <mergeCell ref="B191:B193"/>
    <mergeCell ref="B200:B202"/>
    <mergeCell ref="D203:D204"/>
    <mergeCell ref="E189:E190"/>
    <mergeCell ref="D191:D193"/>
    <mergeCell ref="C191:C193"/>
    <mergeCell ref="C189:C190"/>
    <mergeCell ref="B189:B190"/>
    <mergeCell ref="A197:A199"/>
    <mergeCell ref="A203:A204"/>
    <mergeCell ref="B187:B188"/>
    <mergeCell ref="N105:N107"/>
    <mergeCell ref="O105:O107"/>
    <mergeCell ref="J100:J101"/>
    <mergeCell ref="I118:I119"/>
    <mergeCell ref="E118:E120"/>
    <mergeCell ref="B116:O116"/>
    <mergeCell ref="N118:N119"/>
    <mergeCell ref="M118:M119"/>
    <mergeCell ref="G118:G119"/>
    <mergeCell ref="K118:K119"/>
    <mergeCell ref="O118:O119"/>
    <mergeCell ref="I100:I101"/>
    <mergeCell ref="L115:O115"/>
    <mergeCell ref="G100:G101"/>
    <mergeCell ref="C114:F114"/>
    <mergeCell ref="B115:F115"/>
    <mergeCell ref="L110:O110"/>
    <mergeCell ref="O101:O103"/>
    <mergeCell ref="C112:C113"/>
    <mergeCell ref="H118:H119"/>
    <mergeCell ref="J118:J119"/>
    <mergeCell ref="N101:N103"/>
    <mergeCell ref="H100:H101"/>
    <mergeCell ref="J104:J105"/>
    <mergeCell ref="D75:F75"/>
    <mergeCell ref="L93:O93"/>
    <mergeCell ref="B76:F76"/>
    <mergeCell ref="L91:L92"/>
    <mergeCell ref="B71:B74"/>
    <mergeCell ref="C71:C74"/>
    <mergeCell ref="A182:A186"/>
    <mergeCell ref="B182:B186"/>
    <mergeCell ref="C182:C186"/>
    <mergeCell ref="A178:A181"/>
    <mergeCell ref="A174:A175"/>
    <mergeCell ref="A167:A169"/>
    <mergeCell ref="A170:A173"/>
    <mergeCell ref="B176:B177"/>
    <mergeCell ref="C167:C169"/>
    <mergeCell ref="C170:C173"/>
    <mergeCell ref="C176:C177"/>
    <mergeCell ref="C174:C175"/>
    <mergeCell ref="A176:A177"/>
    <mergeCell ref="C178:C181"/>
    <mergeCell ref="B167:B169"/>
    <mergeCell ref="D167:D169"/>
    <mergeCell ref="L111:O111"/>
    <mergeCell ref="L148:O148"/>
    <mergeCell ref="L23:O23"/>
    <mergeCell ref="L20:L21"/>
    <mergeCell ref="L22:O22"/>
    <mergeCell ref="O20:O21"/>
    <mergeCell ref="D22:F22"/>
    <mergeCell ref="G17:G20"/>
    <mergeCell ref="A91:A93"/>
    <mergeCell ref="B91:B93"/>
    <mergeCell ref="C91:C93"/>
    <mergeCell ref="E91:E93"/>
    <mergeCell ref="A34:A56"/>
    <mergeCell ref="L58:L59"/>
    <mergeCell ref="G39:G49"/>
    <mergeCell ref="H39:H49"/>
    <mergeCell ref="I39:I49"/>
    <mergeCell ref="J39:J49"/>
    <mergeCell ref="F50:F53"/>
    <mergeCell ref="G50:G53"/>
    <mergeCell ref="B57:B62"/>
    <mergeCell ref="C57:C62"/>
    <mergeCell ref="A57:A62"/>
    <mergeCell ref="B34:B56"/>
    <mergeCell ref="E34:E56"/>
    <mergeCell ref="A71:A74"/>
    <mergeCell ref="D57:D62"/>
    <mergeCell ref="G57:G61"/>
    <mergeCell ref="E57:E62"/>
    <mergeCell ref="H57:H61"/>
    <mergeCell ref="I57:I61"/>
    <mergeCell ref="J57:J61"/>
    <mergeCell ref="K57:K61"/>
    <mergeCell ref="C17:C21"/>
    <mergeCell ref="E26:E29"/>
    <mergeCell ref="K39:K49"/>
    <mergeCell ref="I50:I53"/>
    <mergeCell ref="F39:F49"/>
    <mergeCell ref="J50:J53"/>
    <mergeCell ref="K50:K53"/>
    <mergeCell ref="F17:F20"/>
    <mergeCell ref="H17:H20"/>
    <mergeCell ref="D17:D21"/>
    <mergeCell ref="I17:I20"/>
    <mergeCell ref="J17:J20"/>
    <mergeCell ref="E17:E21"/>
    <mergeCell ref="C33:O33"/>
    <mergeCell ref="C34:C56"/>
    <mergeCell ref="L34:L38"/>
    <mergeCell ref="M34:M38"/>
    <mergeCell ref="N20:N21"/>
    <mergeCell ref="A7:O7"/>
    <mergeCell ref="A8:O8"/>
    <mergeCell ref="L11:L12"/>
    <mergeCell ref="A10:A12"/>
    <mergeCell ref="L10:O10"/>
    <mergeCell ref="J10:J12"/>
    <mergeCell ref="B10:B12"/>
    <mergeCell ref="C10:C12"/>
    <mergeCell ref="D10:D12"/>
    <mergeCell ref="E10:E12"/>
    <mergeCell ref="F10:F12"/>
    <mergeCell ref="I10:I12"/>
    <mergeCell ref="K10:K12"/>
    <mergeCell ref="G10:G12"/>
    <mergeCell ref="H10:H12"/>
    <mergeCell ref="M9:O9"/>
    <mergeCell ref="O11:O12"/>
    <mergeCell ref="C16:O16"/>
    <mergeCell ref="A14:O14"/>
    <mergeCell ref="A17:A21"/>
    <mergeCell ref="K17:K20"/>
    <mergeCell ref="M20:M21"/>
    <mergeCell ref="B17:B21"/>
    <mergeCell ref="L1:O1"/>
    <mergeCell ref="L2:O2"/>
    <mergeCell ref="L3:O3"/>
    <mergeCell ref="L4:O4"/>
    <mergeCell ref="L5:O5"/>
    <mergeCell ref="N11:N12"/>
    <mergeCell ref="M11:M12"/>
    <mergeCell ref="B15:O15"/>
    <mergeCell ref="A13:O13"/>
    <mergeCell ref="L6:O6"/>
  </mergeCells>
  <phoneticPr fontId="5" type="noConversion"/>
  <pageMargins left="0.23622047244094491" right="0.23622047244094491" top="0.74803149606299213" bottom="0.74803149606299213" header="0.31496062992125984" footer="0.31496062992125984"/>
  <pageSetup paperSize="9" firstPageNumber="112" fitToHeight="0" orientation="landscape" useFirstPageNumber="1" r:id="rId1"/>
  <headerFooter scaleWithDoc="0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7"/>
  <sheetViews>
    <sheetView zoomScale="90" zoomScaleNormal="90" zoomScaleSheetLayoutView="75" workbookViewId="0">
      <selection activeCell="B37" sqref="B37"/>
    </sheetView>
  </sheetViews>
  <sheetFormatPr defaultColWidth="11.5703125" defaultRowHeight="12.75" x14ac:dyDescent="0.2"/>
  <cols>
    <col min="1" max="1" width="28.28515625" style="1" customWidth="1"/>
    <col min="2" max="2" width="55.7109375" style="1" customWidth="1"/>
    <col min="3" max="3" width="28.28515625" style="1" customWidth="1"/>
    <col min="4" max="16384" width="11.5703125" style="1"/>
  </cols>
  <sheetData>
    <row r="2" spans="1:8" s="3" customFormat="1" ht="26.25" customHeight="1" x14ac:dyDescent="0.25">
      <c r="A2" s="1179" t="s">
        <v>212</v>
      </c>
      <c r="B2" s="1179"/>
      <c r="C2" s="1179"/>
      <c r="D2" s="2"/>
    </row>
    <row r="3" spans="1:8" s="3" customFormat="1" ht="21" customHeight="1" x14ac:dyDescent="0.25">
      <c r="A3" s="4" t="s">
        <v>213</v>
      </c>
      <c r="B3" s="1180" t="s">
        <v>214</v>
      </c>
      <c r="C3" s="1181"/>
      <c r="H3" s="2"/>
    </row>
    <row r="4" spans="1:8" s="3" customFormat="1" ht="21" customHeight="1" x14ac:dyDescent="0.25">
      <c r="A4" s="5" t="s">
        <v>14</v>
      </c>
      <c r="B4" s="1177" t="s">
        <v>215</v>
      </c>
      <c r="C4" s="1178"/>
    </row>
    <row r="5" spans="1:8" s="3" customFormat="1" ht="23.25" customHeight="1" x14ac:dyDescent="0.25">
      <c r="A5" s="5" t="s">
        <v>22</v>
      </c>
      <c r="B5" s="1177" t="s">
        <v>216</v>
      </c>
      <c r="C5" s="1178"/>
    </row>
    <row r="6" spans="1:8" s="3" customFormat="1" ht="23.25" customHeight="1" x14ac:dyDescent="0.25">
      <c r="A6" s="5" t="s">
        <v>25</v>
      </c>
      <c r="B6" s="1177" t="s">
        <v>217</v>
      </c>
      <c r="C6" s="1178"/>
    </row>
    <row r="7" spans="1:8" s="3" customFormat="1" ht="23.25" customHeight="1" x14ac:dyDescent="0.25">
      <c r="A7" s="5" t="s">
        <v>218</v>
      </c>
      <c r="B7" s="1177" t="s">
        <v>219</v>
      </c>
      <c r="C7" s="1178"/>
    </row>
    <row r="8" spans="1:8" s="3" customFormat="1" ht="23.25" customHeight="1" x14ac:dyDescent="0.25">
      <c r="A8" s="5" t="s">
        <v>34</v>
      </c>
      <c r="B8" s="1177" t="s">
        <v>220</v>
      </c>
      <c r="C8" s="1178"/>
    </row>
    <row r="9" spans="1:8" s="3" customFormat="1" ht="22.5" customHeight="1" x14ac:dyDescent="0.25">
      <c r="A9" s="5" t="s">
        <v>38</v>
      </c>
      <c r="B9" s="1177" t="s">
        <v>225</v>
      </c>
      <c r="C9" s="1178"/>
    </row>
    <row r="10" spans="1:8" s="3" customFormat="1" ht="23.25" customHeight="1" x14ac:dyDescent="0.25">
      <c r="A10" s="5" t="s">
        <v>207</v>
      </c>
      <c r="B10" s="1177" t="s">
        <v>224</v>
      </c>
      <c r="C10" s="1178"/>
    </row>
    <row r="11" spans="1:8" s="3" customFormat="1" ht="22.15" customHeight="1" x14ac:dyDescent="0.25">
      <c r="A11" s="5" t="s">
        <v>221</v>
      </c>
      <c r="B11" s="1177" t="s">
        <v>222</v>
      </c>
      <c r="C11" s="1178"/>
    </row>
    <row r="12" spans="1:8" s="3" customFormat="1" ht="23.25" customHeight="1" x14ac:dyDescent="0.25">
      <c r="A12" s="6">
        <v>300056938</v>
      </c>
      <c r="B12" s="1182" t="s">
        <v>60</v>
      </c>
      <c r="C12" s="1183"/>
    </row>
    <row r="13" spans="1:8" s="3" customFormat="1" ht="15.75" customHeight="1" x14ac:dyDescent="0.25"/>
    <row r="14" spans="1:8" s="3" customFormat="1" ht="15.75" customHeight="1" x14ac:dyDescent="0.25">
      <c r="A14" s="1176" t="s">
        <v>223</v>
      </c>
      <c r="B14" s="1176"/>
      <c r="C14" s="1176"/>
    </row>
    <row r="17" spans="2:2" x14ac:dyDescent="0.2">
      <c r="B17" s="7"/>
    </row>
  </sheetData>
  <sheetProtection selectLockedCells="1" selectUnlockedCells="1"/>
  <mergeCells count="12">
    <mergeCell ref="A2:C2"/>
    <mergeCell ref="B3:C3"/>
    <mergeCell ref="B4:C4"/>
    <mergeCell ref="B5:C5"/>
    <mergeCell ref="B12:C12"/>
    <mergeCell ref="A14:C14"/>
    <mergeCell ref="B6:C6"/>
    <mergeCell ref="B9:C9"/>
    <mergeCell ref="B10:C10"/>
    <mergeCell ref="B8:C8"/>
    <mergeCell ref="B7:C7"/>
    <mergeCell ref="B11:C11"/>
  </mergeCells>
  <pageMargins left="1.1811023622047245" right="0.39370078740157483" top="0.78740157480314965" bottom="0.78740157480314965" header="0.31496062992125984" footer="0.31496062992125984"/>
  <pageSetup paperSize="9" firstPageNumber="8" fitToHeight="0" orientation="landscape" useFirstPageNumber="1" r:id="rId1"/>
  <headerFooter scaleWithDoc="0">
    <oddHeader>&amp;C&amp;"Times New Roman,Paprastas"&amp;12&amp;P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1_c_1_c_1</vt:lpstr>
      <vt:lpstr>vykdytojų_kodai</vt:lpstr>
      <vt:lpstr>'1_c_1_c_1'!Print_Area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Rasa Macienė</dc:creator>
  <cp:lastModifiedBy>Rasa Macienė</cp:lastModifiedBy>
  <cp:lastPrinted>2017-12-07T09:53:43Z</cp:lastPrinted>
  <dcterms:created xsi:type="dcterms:W3CDTF">2015-02-12T12:28:53Z</dcterms:created>
  <dcterms:modified xsi:type="dcterms:W3CDTF">2018-01-23T12:00:02Z</dcterms:modified>
</cp:coreProperties>
</file>