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r.maciene\Desktop\2017_2019_WWW_12_21\"/>
    </mc:Choice>
  </mc:AlternateContent>
  <bookViews>
    <workbookView xWindow="0" yWindow="0" windowWidth="23250" windowHeight="12135" tabRatio="332"/>
  </bookViews>
  <sheets>
    <sheet name="1_c_1_c_1_forma" sheetId="1" r:id="rId1"/>
    <sheet name="vykdytoju_kodai" sheetId="5" r:id="rId2"/>
  </sheets>
  <definedNames>
    <definedName name="Excel_BuiltIn_Print_Titles_1_1">'1_c_1_c_1_forma'!$A$12:$IJ$12</definedName>
    <definedName name="_xlnm.Print_Area" localSheetId="0">'1_c_1_c_1_forma'!$A$6:$Q$178</definedName>
    <definedName name="_xlnm.Print_Titles" localSheetId="0">'1_c_1_c_1_forma'!$12:$12</definedName>
  </definedNames>
  <calcPr calcId="152511"/>
</workbook>
</file>

<file path=xl/calcChain.xml><?xml version="1.0" encoding="utf-8"?>
<calcChain xmlns="http://schemas.openxmlformats.org/spreadsheetml/2006/main">
  <c r="H24" i="1" l="1"/>
  <c r="I24" i="1"/>
  <c r="J24" i="1"/>
  <c r="J36" i="1" s="1"/>
  <c r="K24" i="1"/>
  <c r="K36" i="1" s="1"/>
  <c r="G185" i="1"/>
  <c r="H108" i="1"/>
  <c r="J108" i="1"/>
  <c r="K108" i="1"/>
  <c r="H92" i="1"/>
  <c r="I92" i="1"/>
  <c r="J92" i="1"/>
  <c r="K92" i="1"/>
  <c r="H82" i="1"/>
  <c r="I82" i="1"/>
  <c r="J82" i="1"/>
  <c r="K82" i="1"/>
  <c r="K72" i="1"/>
  <c r="G72" i="1"/>
  <c r="H66" i="1"/>
  <c r="I66" i="1"/>
  <c r="J66" i="1"/>
  <c r="K66" i="1"/>
  <c r="H62" i="1"/>
  <c r="I62" i="1"/>
  <c r="J62" i="1"/>
  <c r="K62" i="1"/>
  <c r="H58" i="1"/>
  <c r="I58" i="1"/>
  <c r="J58" i="1"/>
  <c r="K58" i="1"/>
  <c r="H53" i="1"/>
  <c r="I53" i="1"/>
  <c r="J53" i="1"/>
  <c r="J72" i="1" s="1"/>
  <c r="K53" i="1"/>
  <c r="H47" i="1"/>
  <c r="I47" i="1"/>
  <c r="J47" i="1"/>
  <c r="K47" i="1"/>
  <c r="H43" i="1"/>
  <c r="I43" i="1"/>
  <c r="J43" i="1"/>
  <c r="K43" i="1"/>
  <c r="G36" i="1"/>
  <c r="G184" i="1"/>
  <c r="G183" i="1"/>
  <c r="H182" i="1"/>
  <c r="I182" i="1"/>
  <c r="J182" i="1"/>
  <c r="K182" i="1"/>
  <c r="G182" i="1"/>
  <c r="G181" i="1"/>
  <c r="H180" i="1"/>
  <c r="I180" i="1"/>
  <c r="J180" i="1"/>
  <c r="K180" i="1"/>
  <c r="G180" i="1"/>
  <c r="H72" i="1" l="1"/>
  <c r="I72" i="1"/>
  <c r="I120" i="1"/>
  <c r="K141" i="1" l="1"/>
  <c r="J141" i="1"/>
  <c r="I141" i="1"/>
  <c r="H141" i="1"/>
  <c r="G141" i="1"/>
  <c r="K139" i="1"/>
  <c r="K142" i="1" s="1"/>
  <c r="J139" i="1"/>
  <c r="J142" i="1" s="1"/>
  <c r="I139" i="1"/>
  <c r="I142" i="1" s="1"/>
  <c r="H139" i="1"/>
  <c r="G139" i="1"/>
  <c r="G142" i="1" s="1"/>
  <c r="H142" i="1" l="1"/>
  <c r="H84" i="1"/>
  <c r="I84" i="1"/>
  <c r="J84" i="1"/>
  <c r="K84" i="1"/>
  <c r="G84" i="1" l="1"/>
  <c r="H181" i="1" l="1"/>
  <c r="I181" i="1"/>
  <c r="J181" i="1"/>
  <c r="K181" i="1"/>
  <c r="G47" i="1" l="1"/>
  <c r="H71" i="1" l="1"/>
  <c r="I71" i="1"/>
  <c r="J71" i="1"/>
  <c r="K71" i="1"/>
  <c r="G71" i="1"/>
  <c r="G62" i="1" l="1"/>
  <c r="G187" i="1"/>
  <c r="G204" i="1" s="1"/>
  <c r="H187" i="1"/>
  <c r="H204" i="1" s="1"/>
  <c r="I187" i="1"/>
  <c r="I204" i="1" s="1"/>
  <c r="J187" i="1"/>
  <c r="J204" i="1" s="1"/>
  <c r="K187" i="1"/>
  <c r="K204" i="1" s="1"/>
  <c r="H185" i="1" l="1"/>
  <c r="I185" i="1"/>
  <c r="J185" i="1"/>
  <c r="K185" i="1"/>
  <c r="G186" i="1"/>
  <c r="H184" i="1"/>
  <c r="I184" i="1"/>
  <c r="J184" i="1"/>
  <c r="K184" i="1"/>
  <c r="K85" i="1"/>
  <c r="G82" i="1"/>
  <c r="H77" i="1"/>
  <c r="I77" i="1"/>
  <c r="J77" i="1"/>
  <c r="K77" i="1"/>
  <c r="H69" i="1"/>
  <c r="I69" i="1"/>
  <c r="J69" i="1"/>
  <c r="K69" i="1"/>
  <c r="H35" i="1"/>
  <c r="I35" i="1"/>
  <c r="J35" i="1"/>
  <c r="K35" i="1"/>
  <c r="H32" i="1"/>
  <c r="I32" i="1"/>
  <c r="J32" i="1"/>
  <c r="K32" i="1"/>
  <c r="H27" i="1"/>
  <c r="I27" i="1"/>
  <c r="J27" i="1"/>
  <c r="K27" i="1"/>
  <c r="H18" i="1"/>
  <c r="I18" i="1"/>
  <c r="J18" i="1"/>
  <c r="K18" i="1"/>
  <c r="H188" i="1"/>
  <c r="I188" i="1"/>
  <c r="J188" i="1"/>
  <c r="K188" i="1"/>
  <c r="H186" i="1"/>
  <c r="I186" i="1"/>
  <c r="J186" i="1"/>
  <c r="K186" i="1"/>
  <c r="H183" i="1"/>
  <c r="I183" i="1"/>
  <c r="J183" i="1"/>
  <c r="K183" i="1"/>
  <c r="G66" i="1"/>
  <c r="J85" i="1" l="1"/>
  <c r="I85" i="1"/>
  <c r="H85" i="1"/>
  <c r="J189" i="1"/>
  <c r="I189" i="1"/>
  <c r="K189" i="1"/>
  <c r="H171" i="1"/>
  <c r="I171" i="1"/>
  <c r="J171" i="1"/>
  <c r="K171" i="1"/>
  <c r="J172" i="1" l="1"/>
  <c r="K172" i="1"/>
  <c r="H117" i="1"/>
  <c r="I117" i="1"/>
  <c r="J117" i="1"/>
  <c r="K117" i="1"/>
  <c r="I160" i="1"/>
  <c r="J160" i="1"/>
  <c r="K160" i="1"/>
  <c r="G160" i="1"/>
  <c r="K164" i="1" l="1"/>
  <c r="J164" i="1"/>
  <c r="I164" i="1"/>
  <c r="H164" i="1"/>
  <c r="G164" i="1"/>
  <c r="G200" i="1" l="1"/>
  <c r="H158" i="1" l="1"/>
  <c r="H189" i="1" l="1"/>
  <c r="H160" i="1"/>
  <c r="G199" i="1"/>
  <c r="H199" i="1"/>
  <c r="J199" i="1"/>
  <c r="K199" i="1"/>
  <c r="J200" i="1"/>
  <c r="K200" i="1"/>
  <c r="H200" i="1"/>
  <c r="G188" i="1"/>
  <c r="I172" i="1"/>
  <c r="H172" i="1"/>
  <c r="H195" i="1" l="1"/>
  <c r="I199" i="1"/>
  <c r="I200" i="1"/>
  <c r="G53" i="1" l="1"/>
  <c r="H207" i="1" l="1"/>
  <c r="I207" i="1"/>
  <c r="J207" i="1"/>
  <c r="K207" i="1"/>
  <c r="G207" i="1"/>
  <c r="H203" i="1"/>
  <c r="I203" i="1"/>
  <c r="J203" i="1"/>
  <c r="K203" i="1"/>
  <c r="G203" i="1"/>
  <c r="H206" i="1"/>
  <c r="I206" i="1"/>
  <c r="J206" i="1"/>
  <c r="K206" i="1"/>
  <c r="G206" i="1"/>
  <c r="I205" i="1"/>
  <c r="J205" i="1"/>
  <c r="K205" i="1"/>
  <c r="G205" i="1"/>
  <c r="H197" i="1"/>
  <c r="I197" i="1"/>
  <c r="J197" i="1"/>
  <c r="K197" i="1"/>
  <c r="G197" i="1"/>
  <c r="I195" i="1"/>
  <c r="J195" i="1"/>
  <c r="K195" i="1"/>
  <c r="H175" i="1"/>
  <c r="H176" i="1" s="1"/>
  <c r="I175" i="1"/>
  <c r="I176" i="1" s="1"/>
  <c r="J175" i="1"/>
  <c r="J176" i="1" s="1"/>
  <c r="K175" i="1"/>
  <c r="K176" i="1" s="1"/>
  <c r="G175" i="1"/>
  <c r="G176" i="1" s="1"/>
  <c r="G171" i="1"/>
  <c r="G172" i="1" s="1"/>
  <c r="H162" i="1"/>
  <c r="I162" i="1"/>
  <c r="J162" i="1"/>
  <c r="K162" i="1"/>
  <c r="G162" i="1"/>
  <c r="K194" i="1" l="1"/>
  <c r="K208" i="1" s="1"/>
  <c r="J194" i="1"/>
  <c r="J208" i="1" s="1"/>
  <c r="H205" i="1"/>
  <c r="G195" i="1"/>
  <c r="G194" i="1" s="1"/>
  <c r="G208" i="1" s="1"/>
  <c r="G189" i="1"/>
  <c r="I194" i="1"/>
  <c r="I208" i="1" s="1"/>
  <c r="H157" i="1"/>
  <c r="H165" i="1" s="1"/>
  <c r="H177" i="1" s="1"/>
  <c r="I157" i="1"/>
  <c r="I165" i="1" s="1"/>
  <c r="I177" i="1" s="1"/>
  <c r="J157" i="1"/>
  <c r="J165" i="1" s="1"/>
  <c r="J177" i="1" s="1"/>
  <c r="K157" i="1"/>
  <c r="K165" i="1" s="1"/>
  <c r="K177" i="1" s="1"/>
  <c r="G157" i="1"/>
  <c r="G77" i="1"/>
  <c r="G85" i="1" s="1"/>
  <c r="G58" i="1"/>
  <c r="G43" i="1"/>
  <c r="G35" i="1"/>
  <c r="G165" i="1" l="1"/>
  <c r="G177" i="1" s="1"/>
  <c r="H194" i="1"/>
  <c r="H208" i="1" s="1"/>
  <c r="G145" i="1" l="1"/>
  <c r="G153" i="1" s="1"/>
  <c r="H145" i="1"/>
  <c r="H153" i="1" s="1"/>
  <c r="I145" i="1"/>
  <c r="I153" i="1" s="1"/>
  <c r="J145" i="1"/>
  <c r="J153" i="1" s="1"/>
  <c r="K145" i="1"/>
  <c r="K153" i="1" s="1"/>
  <c r="L145" i="1"/>
  <c r="L153" i="1" s="1"/>
  <c r="G146" i="1"/>
  <c r="H146" i="1"/>
  <c r="I146" i="1"/>
  <c r="J146" i="1"/>
  <c r="K146" i="1"/>
  <c r="L146" i="1"/>
  <c r="G147" i="1"/>
  <c r="H147" i="1"/>
  <c r="I147" i="1"/>
  <c r="J147" i="1"/>
  <c r="K147" i="1"/>
  <c r="L147" i="1"/>
  <c r="G148" i="1"/>
  <c r="H148" i="1"/>
  <c r="I148" i="1"/>
  <c r="J148" i="1"/>
  <c r="K148" i="1"/>
  <c r="L148" i="1"/>
  <c r="G149" i="1"/>
  <c r="H149" i="1"/>
  <c r="I149" i="1"/>
  <c r="J149" i="1"/>
  <c r="K149" i="1"/>
  <c r="L149" i="1"/>
  <c r="G150" i="1"/>
  <c r="H150" i="1"/>
  <c r="I150" i="1"/>
  <c r="J150" i="1"/>
  <c r="K150" i="1"/>
  <c r="L150" i="1"/>
  <c r="G151" i="1"/>
  <c r="H151" i="1"/>
  <c r="I151" i="1"/>
  <c r="J151" i="1"/>
  <c r="K151" i="1"/>
  <c r="L151" i="1"/>
  <c r="G152" i="1"/>
  <c r="H152" i="1"/>
  <c r="I152" i="1"/>
  <c r="J152" i="1"/>
  <c r="K152" i="1"/>
  <c r="L152" i="1"/>
  <c r="K135" i="1" l="1"/>
  <c r="K136" i="1" s="1"/>
  <c r="J135" i="1"/>
  <c r="J136" i="1" s="1"/>
  <c r="I135" i="1"/>
  <c r="I136" i="1" s="1"/>
  <c r="H135" i="1"/>
  <c r="H136" i="1" s="1"/>
  <c r="G135" i="1"/>
  <c r="G136" i="1" s="1"/>
  <c r="K129" i="1"/>
  <c r="K130" i="1" s="1"/>
  <c r="J129" i="1"/>
  <c r="J130" i="1" s="1"/>
  <c r="I129" i="1"/>
  <c r="I130" i="1" s="1"/>
  <c r="H129" i="1"/>
  <c r="H130" i="1" s="1"/>
  <c r="G129" i="1"/>
  <c r="G130" i="1" s="1"/>
  <c r="K125" i="1"/>
  <c r="K126" i="1" s="1"/>
  <c r="J125" i="1"/>
  <c r="J126" i="1" s="1"/>
  <c r="I125" i="1"/>
  <c r="I126" i="1" s="1"/>
  <c r="H125" i="1"/>
  <c r="H126" i="1" s="1"/>
  <c r="G125" i="1"/>
  <c r="G126" i="1" s="1"/>
  <c r="K120" i="1"/>
  <c r="K121" i="1" s="1"/>
  <c r="J120" i="1"/>
  <c r="J121" i="1" s="1"/>
  <c r="I121" i="1"/>
  <c r="H120" i="1"/>
  <c r="H121" i="1" s="1"/>
  <c r="G120" i="1"/>
  <c r="G121" i="1" s="1"/>
  <c r="G117" i="1"/>
  <c r="K116" i="1"/>
  <c r="J116" i="1"/>
  <c r="I116" i="1"/>
  <c r="H116" i="1"/>
  <c r="G116" i="1"/>
  <c r="F108" i="1"/>
  <c r="E108" i="1"/>
  <c r="D108" i="1"/>
  <c r="K107" i="1"/>
  <c r="J107" i="1"/>
  <c r="I107" i="1"/>
  <c r="H107" i="1"/>
  <c r="G107" i="1"/>
  <c r="K105" i="1"/>
  <c r="J105" i="1"/>
  <c r="I105" i="1"/>
  <c r="H105" i="1"/>
  <c r="G105" i="1"/>
  <c r="K101" i="1"/>
  <c r="K102" i="1" s="1"/>
  <c r="J101" i="1"/>
  <c r="J102" i="1" s="1"/>
  <c r="I101" i="1"/>
  <c r="I102" i="1" s="1"/>
  <c r="H101" i="1"/>
  <c r="H102" i="1" s="1"/>
  <c r="G101" i="1"/>
  <c r="G102" i="1" s="1"/>
  <c r="K96" i="1"/>
  <c r="K97" i="1" s="1"/>
  <c r="J96" i="1"/>
  <c r="J97" i="1" s="1"/>
  <c r="I96" i="1"/>
  <c r="I97" i="1" s="1"/>
  <c r="H96" i="1"/>
  <c r="H97" i="1" s="1"/>
  <c r="G96" i="1"/>
  <c r="G97" i="1" s="1"/>
  <c r="K91" i="1"/>
  <c r="J91" i="1"/>
  <c r="I91" i="1"/>
  <c r="H91" i="1"/>
  <c r="G91" i="1"/>
  <c r="K89" i="1"/>
  <c r="J89" i="1"/>
  <c r="I89" i="1"/>
  <c r="H89" i="1"/>
  <c r="G89" i="1"/>
  <c r="G69" i="1"/>
  <c r="G32" i="1"/>
  <c r="K29" i="1"/>
  <c r="J29" i="1"/>
  <c r="I29" i="1"/>
  <c r="I36" i="1" s="1"/>
  <c r="H29" i="1"/>
  <c r="H36" i="1" s="1"/>
  <c r="G29" i="1"/>
  <c r="G27" i="1"/>
  <c r="G24" i="1"/>
  <c r="K20" i="1"/>
  <c r="J20" i="1"/>
  <c r="I20" i="1"/>
  <c r="H20" i="1"/>
  <c r="G20" i="1"/>
  <c r="G18" i="1"/>
  <c r="I108" i="1" l="1"/>
  <c r="I131" i="1"/>
  <c r="I178" i="1" s="1"/>
  <c r="I143" i="1"/>
  <c r="G143" i="1"/>
  <c r="K143" i="1"/>
  <c r="G92" i="1"/>
  <c r="J143" i="1"/>
  <c r="H143" i="1"/>
  <c r="G108" i="1"/>
  <c r="K131" i="1" l="1"/>
  <c r="K178" i="1" s="1"/>
  <c r="J131" i="1"/>
  <c r="J178" i="1" s="1"/>
  <c r="H131" i="1"/>
  <c r="H178" i="1" s="1"/>
  <c r="G131" i="1"/>
  <c r="G178" i="1" s="1"/>
</calcChain>
</file>

<file path=xl/comments1.xml><?xml version="1.0" encoding="utf-8"?>
<comments xmlns="http://schemas.openxmlformats.org/spreadsheetml/2006/main">
  <authors>
    <author>Administrator</author>
  </authors>
  <commentList>
    <comment ref="D94" authorId="0" shapeId="0">
      <text>
        <r>
          <rPr>
            <sz val="9"/>
            <color indexed="81"/>
            <rFont val="Tahoma"/>
            <family val="2"/>
            <charset val="186"/>
          </rPr>
          <t xml:space="preserve">Socialinė pašalpa; kompensacijos už vandenį ir šildymą
</t>
        </r>
      </text>
    </comment>
  </commentList>
</comments>
</file>

<file path=xl/sharedStrings.xml><?xml version="1.0" encoding="utf-8"?>
<sst xmlns="http://schemas.openxmlformats.org/spreadsheetml/2006/main" count="584" uniqueCount="211">
  <si>
    <t>Programos tikslo kodas</t>
  </si>
  <si>
    <t>Uždavinio kodas</t>
  </si>
  <si>
    <t>Priemonės kodas</t>
  </si>
  <si>
    <t>Priemonės pavadinimas</t>
  </si>
  <si>
    <t>Priemonės vykdytojo kodas</t>
  </si>
  <si>
    <t>Finansavimo šaltinis</t>
  </si>
  <si>
    <t>01</t>
  </si>
  <si>
    <t>Nemokamo maitinimo paslaugų teikimas</t>
  </si>
  <si>
    <t>SB</t>
  </si>
  <si>
    <t>Iš viso:</t>
  </si>
  <si>
    <t>02</t>
  </si>
  <si>
    <t>Asmens higienos paslaugų teikimas</t>
  </si>
  <si>
    <t>ES</t>
  </si>
  <si>
    <t>03</t>
  </si>
  <si>
    <t>Trumpalaikės socialinės globos teikimas suaugusiems asmenims</t>
  </si>
  <si>
    <t>SP</t>
  </si>
  <si>
    <t>04</t>
  </si>
  <si>
    <t>05</t>
  </si>
  <si>
    <t>Socialinės globos paslaugų teikimas asmenims su sunkia negalia</t>
  </si>
  <si>
    <t>VB</t>
  </si>
  <si>
    <t>06</t>
  </si>
  <si>
    <t>Vienkartinės piniginės paramos teikimas</t>
  </si>
  <si>
    <t>Iš viso uždaviniui:</t>
  </si>
  <si>
    <t>Plėsti ir modernizuoti esamų socialinių paslaugų įstaigų infrastruktūrą</t>
  </si>
  <si>
    <t>PS</t>
  </si>
  <si>
    <t xml:space="preserve">SB </t>
  </si>
  <si>
    <t>KT</t>
  </si>
  <si>
    <t>Socialinės reabilitacijos paslaugos</t>
  </si>
  <si>
    <t>Administravimo išlaidos</t>
  </si>
  <si>
    <t>Išmokų ir kompensacijų skyrimas ir mokėjimas</t>
  </si>
  <si>
    <t>VBD</t>
  </si>
  <si>
    <t>Išmokų skyrimas ir mokėjimas</t>
  </si>
  <si>
    <t>07</t>
  </si>
  <si>
    <t>08</t>
  </si>
  <si>
    <t>Užtikrinti kitų išmokų ir kompensacijų teikimą teisės aktuose numatytiems asmenims</t>
  </si>
  <si>
    <t>Transporto išlaidų bei specialiųjų lengvųjų automobilių įsigijimo išlaidos</t>
  </si>
  <si>
    <t>Ginkluoto pasipriešinimo/rezistencijos/ dalyviams-kariams savanoriams</t>
  </si>
  <si>
    <t>Kompensacijos sovietinėje armijoje sužalotiems ir žuvusiųjų šeimoms</t>
  </si>
  <si>
    <t>Kompensacijos nepriklausomybės gynėjams nukentėjusiems nuo 1991 m. sausio 11-13 d. ir po to vykdytos SSRS agresijos</t>
  </si>
  <si>
    <t>Kitos išmokos</t>
  </si>
  <si>
    <t>09</t>
  </si>
  <si>
    <t>Teikti socialinę paramą mokiniams</t>
  </si>
  <si>
    <t>Socialinė parama moksleiviams</t>
  </si>
  <si>
    <t>10</t>
  </si>
  <si>
    <t xml:space="preserve">Keleivinio transporto vežėjų išlaidų (negautų pajamų) už lengvatinį keleivių vežimą reguliaraus susisiekimo maršrutais  kompensavimas </t>
  </si>
  <si>
    <t>11</t>
  </si>
  <si>
    <t>Iš viso tikslui:</t>
  </si>
  <si>
    <t xml:space="preserve">Organizuoti ir finansuoti vasaros poilsį socialinės rizikos grupės vaikams </t>
  </si>
  <si>
    <t>Plėtoti vaikų užimtumą</t>
  </si>
  <si>
    <t xml:space="preserve">Iš viso  programai: </t>
  </si>
  <si>
    <t>Finansavimo šaltiniai</t>
  </si>
  <si>
    <t>1.</t>
  </si>
  <si>
    <t>1.1.</t>
  </si>
  <si>
    <t>Savivaldybės biudžeto lėšos (SB)</t>
  </si>
  <si>
    <t>1.2.</t>
  </si>
  <si>
    <t>1.3.</t>
  </si>
  <si>
    <t>1.4.</t>
  </si>
  <si>
    <t>1.5.</t>
  </si>
  <si>
    <t>1.6.</t>
  </si>
  <si>
    <t>1.7.</t>
  </si>
  <si>
    <t>2.</t>
  </si>
  <si>
    <t>Kitos lėšos (KT)</t>
  </si>
  <si>
    <t>Viso</t>
  </si>
  <si>
    <t>2017 m.</t>
  </si>
  <si>
    <t>2018 m.</t>
  </si>
  <si>
    <t>Didinti socialinių paslaugų prieinamumą</t>
  </si>
  <si>
    <t>Socialinių paslaugų teikimas socialinės globos įstaigose vaikams ir suaugusiems asmenims</t>
  </si>
  <si>
    <t>Mažinti pažeidžiamų gyventojų grupių socialinę atskirtį.</t>
  </si>
  <si>
    <t>Būsto pritaikymo programa</t>
  </si>
  <si>
    <t>Iš dalies finansuoti vaikų dienos centrų veiklos programas</t>
  </si>
  <si>
    <t xml:space="preserve">Šalpos (socialinių) išmokų skyrimas </t>
  </si>
  <si>
    <t>10 Socialinės paramos įgyvendinimo programa</t>
  </si>
  <si>
    <t>Užtikrinti lengvatinio keleivių vežimo reguliaraus susisiekimo maršrutais išlaidų kompensavimą.</t>
  </si>
  <si>
    <t>Užtikrinti asmens higienos (dušo) paslaugų teikimo neįgaliesiems, pensininkams bei moksleiviams išlaidų kompensavimą</t>
  </si>
  <si>
    <t>Bendradarbiauti su nevyriausybinėmis organizacijomis, teikiančiomis socialinės reabilitacijos paslaugas neįgaliesiems bendruomenėje</t>
  </si>
  <si>
    <t xml:space="preserve">UŽtikrinti valstybės garantuotos piniginės socialinės paramos  teikimą </t>
  </si>
  <si>
    <t xml:space="preserve">Užtikrinti išmokų vaikams teikimą </t>
  </si>
  <si>
    <t xml:space="preserve">Užtikrinti valstybinių šalpos išmokų teikimą </t>
  </si>
  <si>
    <t>Šiaulių miesto savivaldybės Socialinių paslaugų centro laikino apgyvendinimo tarnybos negyvenamosios pastato dalies I aukšto (Pakruojo 41) rekonstrukcija nestacionarių soc. paslaugų plėtrai</t>
  </si>
  <si>
    <t>tūkst. Eur</t>
  </si>
  <si>
    <t>47,6 lik.</t>
  </si>
  <si>
    <t>Splik.</t>
  </si>
  <si>
    <t>1.8.</t>
  </si>
  <si>
    <t>Įgyvendinti projektą "Kompleksinės paslaugos šeimai Šiaulių miesto savivaldybėje"</t>
  </si>
  <si>
    <t>2016 metais patvirtinti asignavimai</t>
  </si>
  <si>
    <t>2017 metų lėšų poreikis</t>
  </si>
  <si>
    <t>2017 metais patvirtinti asignavimai</t>
  </si>
  <si>
    <t>2018 metų išlaidų projektas</t>
  </si>
  <si>
    <t>2019 metų išlaidų projektas</t>
  </si>
  <si>
    <t>Produkto kriterijus</t>
  </si>
  <si>
    <t>Pavadinimas, mato vnt.</t>
  </si>
  <si>
    <t>TIKSLŲ, UŽDAVINIŲ, PRIEMONIŲ, PRIEMONIŲ IŠLAIDŲ IR PRODUKTO KRITERIJŲ SUVESTINĖ</t>
  </si>
  <si>
    <t>Planas</t>
  </si>
  <si>
    <t>2019 m.</t>
  </si>
  <si>
    <t>08 145746984</t>
  </si>
  <si>
    <t>08 191847892</t>
  </si>
  <si>
    <t>Globos lovos</t>
  </si>
  <si>
    <t>Paslaugų rūšys</t>
  </si>
  <si>
    <t>08 191015237</t>
  </si>
  <si>
    <t>Didinti socialiai pažeidžiamų gyventojų gerovę ir socialinę aprėptį aprūpinant juos būstu</t>
  </si>
  <si>
    <t>Tinkamai eksploatuoti, remontuoti ir naudoti Savivaldybei nuosavybės teise priklausančius būstus</t>
  </si>
  <si>
    <t>Užtikrinti skolų išieškojimą ir skolininkų iškeldinimą iš Savivaldybei nuosavybės teise priklausančių būstų</t>
  </si>
  <si>
    <t>Iš viso</t>
  </si>
  <si>
    <t>Apmokėtos išlaidos proc.</t>
  </si>
  <si>
    <t>Nupirkti gyvenamojo namo Radviliškio g. 124 projektavimo paslaugas (naujų kadastro vienetų formavimas), kitų projektavimo darbų apmokėjimas</t>
  </si>
  <si>
    <t>Apmokėtos projektavimo paslaugos proc.</t>
  </si>
  <si>
    <t>Iš viso uždaviniui</t>
  </si>
  <si>
    <t>Didinti būsto prieinamumą pažeidžiamoms gyventojų grupėms</t>
  </si>
  <si>
    <t>Įgyvendinti projektą "Socialinio būsto fondo plėtra Šiaulių miesto savivaldybėje"</t>
  </si>
  <si>
    <t>Teikti paramą būstui išsinuomoti</t>
  </si>
  <si>
    <t>Būsto nuomos ar išperkamosios būsto nuomos mokesčių dalies kompensacijos mokėjimas</t>
  </si>
  <si>
    <t>Padengtos išlaidos proc.</t>
  </si>
  <si>
    <t>Iš viso tikslui</t>
  </si>
  <si>
    <t>Kurti saugią aplinką socialinės rizikos grupės vaikams, neatitraukiant jų nuo šeimos; siekti apsaugoti juos nuo smurto, valkatavimo, elgetavimo, nusikaltimų, organizuojant jų užimtumą</t>
  </si>
  <si>
    <t>Įgyvendinti socialinės apsaugos sistemą, mažinančią socialinę atskirtį ir užtikrinančią pažeidžiamų gyventojų grupių socialinę integraciją</t>
  </si>
  <si>
    <t>08  06  20 145746984</t>
  </si>
  <si>
    <t xml:space="preserve">08 </t>
  </si>
  <si>
    <t>Šiaulių miesto savivaldybės Socialinių paslaugų centras</t>
  </si>
  <si>
    <t>Šiaulių miesto savivaldybės vaikų globos namai</t>
  </si>
  <si>
    <t xml:space="preserve">Šiaulių miesto savivaldybės globos namai </t>
  </si>
  <si>
    <t xml:space="preserve">Savivaldybės biudžeto lėšos </t>
  </si>
  <si>
    <t>Paskolų lėšos PS</t>
  </si>
  <si>
    <t>Programų lėšų likutis SB (LIK)</t>
  </si>
  <si>
    <t>Mokinio krepšelio lėšos VB (MK)</t>
  </si>
  <si>
    <t>Lėšos valstybės deleguotoms funkcijoms atlikti VB (VF)</t>
  </si>
  <si>
    <t>Kitos valstybės biudžeto lėšos VB (KT)</t>
  </si>
  <si>
    <t>Kelių priežiūros programos lėšos VB (KPP)</t>
  </si>
  <si>
    <t>1.9.</t>
  </si>
  <si>
    <t>Europos Sąjungos lėšos ES</t>
  </si>
  <si>
    <t>1.10.</t>
  </si>
  <si>
    <t>Įstaigų pajamų lėšos SP</t>
  </si>
  <si>
    <t>1.11.</t>
  </si>
  <si>
    <t>Įstaigų praėjusių metų lėšų likučiai SP (LIK)</t>
  </si>
  <si>
    <t>Strateginio veiklos plano vykdytojų kodų klasifikatorius*</t>
  </si>
  <si>
    <t>Programos vykdytojo kodas</t>
  </si>
  <si>
    <t>Pavadinimas</t>
  </si>
  <si>
    <t>Šiaulių miesto savivaldybės globos namai</t>
  </si>
  <si>
    <t>191015237</t>
  </si>
  <si>
    <t xml:space="preserve">Šiaulių miesto savivaldybės vaikų globos namai </t>
  </si>
  <si>
    <t>19</t>
  </si>
  <si>
    <t>Šiaulių miesto savivaldybės socialinių paslaugų centras</t>
  </si>
  <si>
    <t>* patvirtinta Šiaulių miesto savivaldybės administracijos direktoriaus 2016-10-28 įsakymu Nr. A -1473</t>
  </si>
  <si>
    <t xml:space="preserve"> SOCIALINĖS PARAMOS ĮGYVENDINIMO PROGRAMOS  ( Nr.10) 2017-2019 METŲ VEIKLOS PLANO</t>
  </si>
  <si>
    <t>Dušo paslaugų teikimas</t>
  </si>
  <si>
    <t>Sblik.</t>
  </si>
  <si>
    <t>SPlik.</t>
  </si>
  <si>
    <t>Viso:</t>
  </si>
  <si>
    <t>2017 metų poreikis</t>
  </si>
  <si>
    <t>Valstybės investicijų projektų lėšos VB (VIP)</t>
  </si>
  <si>
    <t>Socialinių reikalų departamento Socialinių paslaugų skyrius</t>
  </si>
  <si>
    <t>Socialinių reikalų departamento Socialinių išmokų ir kompensacijų skyrius</t>
  </si>
  <si>
    <t>Strateginės plėtros ir ekonomikos departamento  Ekonomikos ir investicijų skyrius</t>
  </si>
  <si>
    <t>Urbanistinės plėtros ir ūkio departamento  Statybos ir renovacijos skyrius</t>
  </si>
  <si>
    <t>Strateginis tikslas 02. Užtikrinti visuomenės poreikius tenkinančių švietimo, kultūros, sporto, sveikatos ir socialinių paslaugų kokybę ir įvairovę</t>
  </si>
  <si>
    <t>Vaiko teisių apsaugos skyrius</t>
  </si>
  <si>
    <t>FINANSAVIMO LĖŠŲ SUVESTINĖ</t>
  </si>
  <si>
    <t>SB (LIK)</t>
  </si>
  <si>
    <t>SP (LIK)</t>
  </si>
  <si>
    <t>Gavėjų sk.</t>
  </si>
  <si>
    <t>Etatų sk.</t>
  </si>
  <si>
    <t>Šeimynų sk.</t>
  </si>
  <si>
    <t>Kelialapių sk.     (užimta vaikų)</t>
  </si>
  <si>
    <t>Asmenų sk.   (užimta vaikų)</t>
  </si>
  <si>
    <t>Teismo sprendimų sk.</t>
  </si>
  <si>
    <t>Nupirktų būstų sk.</t>
  </si>
  <si>
    <t>Projektų sk.</t>
  </si>
  <si>
    <t>Asmenų (šeimų),   gavusių paslaugas sk.</t>
  </si>
  <si>
    <t>Šeimų sk.</t>
  </si>
  <si>
    <t>Vietų sk.</t>
  </si>
  <si>
    <t>Paslaugų gavėjų sk.</t>
  </si>
  <si>
    <t>Socialiai remtinų, socialinės rizikos šeimų vaikų vasaros poilsio užmiesčio ir dieninio tipo vasaros stovyklose finansavimas</t>
  </si>
  <si>
    <t>Viešųjų darbų programos įgyvendinimas</t>
  </si>
  <si>
    <t>2018 metais patvirtinti asignavimai</t>
  </si>
  <si>
    <t>2019 metais patvirtinti asignavimai</t>
  </si>
  <si>
    <t>Iš viso 10 programai  (1 eilutė + 2 eilutė)</t>
  </si>
  <si>
    <t>VB (VF)</t>
  </si>
  <si>
    <t>Savivaldybei  nuosavybės teise priklausančio nekilnojamojo turto renovacijos išlaidų apmokėjimas</t>
  </si>
  <si>
    <t>Apmokėtos renovacijos išlaidos, proc.</t>
  </si>
  <si>
    <t>Įgyvendinti projektą "Integrali pagalba į namus Šiaulių mieste"</t>
  </si>
  <si>
    <t>SB(LIK)</t>
  </si>
  <si>
    <t>ES(LIK)</t>
  </si>
  <si>
    <t>ES (LIK)</t>
  </si>
  <si>
    <t>Europos Sąjungos lėšų likutis ES(LIK)</t>
  </si>
  <si>
    <t>1.12.</t>
  </si>
  <si>
    <t>Savivaldybei nuosavybės teise priklausančių būstų eksploatavimo, administravimo,kaupimo, nuomos mokesčio surinkimo, komunalinių mokesčių, remonto išlaidų apmokėjimas</t>
  </si>
  <si>
    <t>Kitų socialinių paslaugų teikimas</t>
  </si>
  <si>
    <t xml:space="preserve"> 08  06</t>
  </si>
  <si>
    <t>Atnaujintas pastato A korpusas</t>
  </si>
  <si>
    <t>Atnaujintas pastato B korpusas</t>
  </si>
  <si>
    <t>Užtikrinti socialinių globėjų centro veiklą</t>
  </si>
  <si>
    <t>08 191015237 145746984</t>
  </si>
  <si>
    <t>Socialinių globėjų sk.</t>
  </si>
  <si>
    <t>Grupinio gyvenimo namų steigimas (statyba) asmenims su psichine negalia</t>
  </si>
  <si>
    <t>Paslaugas gaunačių asmenų sk.</t>
  </si>
  <si>
    <t>08 05 06</t>
  </si>
  <si>
    <t>Urbanistinės plėtros ir ūkio departamento Architektūros, urbanistikos ir paveldosaugos skyrius</t>
  </si>
  <si>
    <r>
      <t>08</t>
    </r>
    <r>
      <rPr>
        <sz val="12"/>
        <rFont val="Times New Roman"/>
        <family val="1"/>
        <charset val="186"/>
      </rPr>
      <t xml:space="preserve"> 20</t>
    </r>
    <r>
      <rPr>
        <sz val="12"/>
        <color theme="1"/>
        <rFont val="Times New Roman"/>
        <family val="1"/>
        <charset val="186"/>
      </rPr>
      <t xml:space="preserve"> 1145746984  191784958</t>
    </r>
  </si>
  <si>
    <r>
      <t xml:space="preserve">08 </t>
    </r>
    <r>
      <rPr>
        <sz val="12"/>
        <rFont val="Times New Roman"/>
        <family val="1"/>
        <charset val="186"/>
      </rPr>
      <t>20</t>
    </r>
  </si>
  <si>
    <t>Dienos socialinės globos centro "Goda" esamo pastato (Žalgirio g.3) atnaujinimas</t>
  </si>
  <si>
    <t>08 20 06  19184787892</t>
  </si>
  <si>
    <t>09 08 20</t>
  </si>
  <si>
    <t>,Socialinės rizikos grupės vaikų gerovės kėlimas Šiaulių miesto ir rajono savivaldybėse</t>
  </si>
  <si>
    <t>Užtikrintas projekto veiklų tęstinumas, proc.</t>
  </si>
  <si>
    <t>Socialinės paramos įgyvendinimo programa-Šeimyna</t>
  </si>
  <si>
    <t>PATVIRTINTA</t>
  </si>
  <si>
    <t xml:space="preserve">Šiaulių miesto savivaldybės tarybos </t>
  </si>
  <si>
    <t>2017 m. vasario 2 d. sprendimu Nr. T-4</t>
  </si>
  <si>
    <t xml:space="preserve">(Šiaulių miesto savivaldybės tarybos </t>
  </si>
  <si>
    <t>Suaugusiems pritaikytų būstų sk.</t>
  </si>
  <si>
    <t>Vaikams pritaikytų būstų sk.</t>
  </si>
  <si>
    <t>2017 m. gruodžio 21 d. sprendimo Nr. T- 432 redakcija)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</si>
</sst>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0.0"/>
  </numFmts>
  <fonts count="33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52"/>
      <name val="Calibri"/>
      <family val="2"/>
      <charset val="186"/>
    </font>
    <font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sz val="11"/>
      <color indexed="62"/>
      <name val="Calibri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sz val="11"/>
      <name val="Times New Roman"/>
      <family val="1"/>
      <charset val="186"/>
    </font>
    <font>
      <sz val="11"/>
      <name val="Arial"/>
      <family val="2"/>
      <charset val="186"/>
    </font>
    <font>
      <sz val="9"/>
      <color indexed="81"/>
      <name val="Tahoma"/>
      <family val="2"/>
      <charset val="186"/>
    </font>
    <font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theme="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Arial"/>
      <family val="2"/>
      <charset val="186"/>
    </font>
    <font>
      <sz val="12"/>
      <color indexed="8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trike/>
      <sz val="12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39">
    <fill>
      <patternFill patternType="none"/>
    </fill>
    <fill>
      <patternFill patternType="gray125"/>
    </fill>
    <fill>
      <patternFill patternType="solid">
        <fgColor indexed="41"/>
        <bgColor indexed="9"/>
      </patternFill>
    </fill>
    <fill>
      <patternFill patternType="solid">
        <fgColor indexed="47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2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22"/>
      </patternFill>
    </fill>
    <fill>
      <patternFill patternType="solid">
        <fgColor indexed="49"/>
        <bgColor indexed="40"/>
      </patternFill>
    </fill>
    <fill>
      <patternFill patternType="solid">
        <fgColor indexed="55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13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9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2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theme="0"/>
        <bgColor indexed="27"/>
      </patternFill>
    </fill>
    <fill>
      <patternFill patternType="solid">
        <fgColor theme="0"/>
        <bgColor indexed="22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31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6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</borders>
  <cellStyleXfs count="3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3" borderId="0" applyNumberFormat="0" applyBorder="0" applyAlignment="0" applyProtection="0"/>
    <xf numFmtId="0" fontId="3" fillId="10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3" borderId="0" applyNumberFormat="0" applyBorder="0" applyAlignment="0" applyProtection="0"/>
    <xf numFmtId="0" fontId="4" fillId="12" borderId="0" applyNumberFormat="0" applyBorder="0" applyAlignment="0" applyProtection="0"/>
    <xf numFmtId="0" fontId="13" fillId="0" borderId="0"/>
    <xf numFmtId="0" fontId="9" fillId="3" borderId="1" applyNumberFormat="0" applyAlignment="0" applyProtection="0"/>
    <xf numFmtId="0" fontId="5" fillId="8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0" borderId="0" applyNumberFormat="0" applyBorder="0" applyAlignment="0" applyProtection="0"/>
    <xf numFmtId="0" fontId="3" fillId="16" borderId="0" applyNumberFormat="0" applyBorder="0" applyAlignment="0" applyProtection="0"/>
    <xf numFmtId="0" fontId="13" fillId="4" borderId="2" applyNumberFormat="0" applyAlignment="0" applyProtection="0"/>
    <xf numFmtId="0" fontId="6" fillId="2" borderId="1" applyNumberFormat="0" applyAlignment="0" applyProtection="0"/>
    <xf numFmtId="0" fontId="7" fillId="0" borderId="3" applyNumberFormat="0" applyFill="0" applyAlignment="0" applyProtection="0"/>
    <xf numFmtId="0" fontId="8" fillId="11" borderId="4" applyNumberFormat="0" applyAlignment="0" applyProtection="0"/>
    <xf numFmtId="43" fontId="13" fillId="0" borderId="0" applyFont="0" applyFill="0" applyBorder="0" applyAlignment="0" applyProtection="0"/>
    <xf numFmtId="0" fontId="9" fillId="3" borderId="21" applyNumberFormat="0" applyAlignment="0" applyProtection="0"/>
    <xf numFmtId="0" fontId="13" fillId="4" borderId="22" applyNumberFormat="0" applyAlignment="0" applyProtection="0"/>
    <xf numFmtId="0" fontId="6" fillId="2" borderId="21" applyNumberFormat="0" applyAlignment="0" applyProtection="0"/>
    <xf numFmtId="0" fontId="1" fillId="0" borderId="0"/>
  </cellStyleXfs>
  <cellXfs count="606">
    <xf numFmtId="0" fontId="0" fillId="0" borderId="0" xfId="0"/>
    <xf numFmtId="0" fontId="17" fillId="0" borderId="0" xfId="0" applyFont="1"/>
    <xf numFmtId="0" fontId="18" fillId="0" borderId="0" xfId="0" applyFont="1"/>
    <xf numFmtId="0" fontId="12" fillId="0" borderId="0" xfId="0" applyFont="1" applyAlignment="1">
      <alignment vertical="top"/>
    </xf>
    <xf numFmtId="164" fontId="12" fillId="0" borderId="0" xfId="0" applyNumberFormat="1" applyFont="1" applyAlignment="1">
      <alignment vertical="top"/>
    </xf>
    <xf numFmtId="0" fontId="12" fillId="0" borderId="0" xfId="0" applyFont="1" applyBorder="1" applyAlignment="1">
      <alignment vertical="top"/>
    </xf>
    <xf numFmtId="0" fontId="0" fillId="0" borderId="0" xfId="0" applyFont="1"/>
    <xf numFmtId="1" fontId="12" fillId="0" borderId="0" xfId="0" applyNumberFormat="1" applyFont="1" applyAlignment="1">
      <alignment vertical="top"/>
    </xf>
    <xf numFmtId="0" fontId="19" fillId="0" borderId="0" xfId="0" applyFont="1" applyBorder="1" applyAlignment="1">
      <alignment vertical="top"/>
    </xf>
    <xf numFmtId="0" fontId="20" fillId="0" borderId="0" xfId="0" applyFont="1" applyBorder="1" applyAlignment="1">
      <alignment vertical="top"/>
    </xf>
    <xf numFmtId="1" fontId="12" fillId="0" borderId="0" xfId="0" applyNumberFormat="1" applyFont="1" applyBorder="1" applyAlignment="1">
      <alignment vertical="top"/>
    </xf>
    <xf numFmtId="0" fontId="14" fillId="0" borderId="0" xfId="0" applyFont="1" applyBorder="1" applyAlignment="1">
      <alignment vertical="top"/>
    </xf>
    <xf numFmtId="0" fontId="15" fillId="0" borderId="0" xfId="0" applyFont="1"/>
    <xf numFmtId="0" fontId="12" fillId="23" borderId="0" xfId="0" applyFont="1" applyFill="1" applyBorder="1" applyAlignment="1">
      <alignment vertical="top"/>
    </xf>
    <xf numFmtId="0" fontId="0" fillId="0" borderId="0" xfId="0"/>
    <xf numFmtId="0" fontId="12" fillId="0" borderId="0" xfId="0" applyFont="1" applyBorder="1" applyAlignment="1">
      <alignment vertical="top"/>
    </xf>
    <xf numFmtId="0" fontId="0" fillId="0" borderId="0" xfId="0" applyFont="1"/>
    <xf numFmtId="0" fontId="14" fillId="0" borderId="0" xfId="0" applyFont="1" applyBorder="1" applyAlignment="1">
      <alignment vertical="top"/>
    </xf>
    <xf numFmtId="0" fontId="15" fillId="0" borderId="0" xfId="0" applyFont="1"/>
    <xf numFmtId="0" fontId="12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0" fillId="0" borderId="23" xfId="20" applyFont="1" applyBorder="1" applyAlignment="1">
      <alignment horizontal="center" vertical="top" wrapText="1"/>
    </xf>
    <xf numFmtId="0" fontId="10" fillId="0" borderId="0" xfId="20" applyFont="1"/>
    <xf numFmtId="0" fontId="10" fillId="0" borderId="0" xfId="20" applyFont="1" applyBorder="1"/>
    <xf numFmtId="49" fontId="10" fillId="0" borderId="23" xfId="20" applyNumberFormat="1" applyFont="1" applyBorder="1" applyAlignment="1">
      <alignment horizontal="center" vertical="top" wrapText="1"/>
    </xf>
    <xf numFmtId="0" fontId="0" fillId="0" borderId="35" xfId="0" applyBorder="1"/>
    <xf numFmtId="0" fontId="12" fillId="0" borderId="0" xfId="0" applyFont="1" applyFill="1" applyAlignment="1">
      <alignment horizontal="center"/>
    </xf>
    <xf numFmtId="0" fontId="12" fillId="0" borderId="0" xfId="0" applyFont="1" applyFill="1"/>
    <xf numFmtId="0" fontId="10" fillId="23" borderId="0" xfId="0" applyFont="1" applyFill="1" applyBorder="1" applyAlignment="1">
      <alignment vertical="top"/>
    </xf>
    <xf numFmtId="0" fontId="10" fillId="0" borderId="0" xfId="0" applyFont="1" applyBorder="1" applyAlignment="1">
      <alignment vertical="top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center" vertical="center"/>
    </xf>
    <xf numFmtId="164" fontId="10" fillId="0" borderId="0" xfId="0" applyNumberFormat="1" applyFont="1" applyAlignment="1">
      <alignment vertical="top"/>
    </xf>
    <xf numFmtId="1" fontId="10" fillId="0" borderId="0" xfId="0" applyNumberFormat="1" applyFont="1" applyBorder="1" applyAlignment="1">
      <alignment vertical="top"/>
    </xf>
    <xf numFmtId="1" fontId="10" fillId="23" borderId="0" xfId="0" applyNumberFormat="1" applyFont="1" applyFill="1" applyBorder="1" applyAlignment="1">
      <alignment vertical="top"/>
    </xf>
    <xf numFmtId="0" fontId="23" fillId="0" borderId="13" xfId="0" applyFont="1" applyFill="1" applyBorder="1" applyAlignment="1">
      <alignment horizontal="center" vertical="center" textRotation="90"/>
    </xf>
    <xf numFmtId="49" fontId="11" fillId="9" borderId="6" xfId="0" applyNumberFormat="1" applyFont="1" applyFill="1" applyBorder="1" applyAlignment="1">
      <alignment horizontal="center" vertical="top" wrapText="1"/>
    </xf>
    <xf numFmtId="49" fontId="11" fillId="9" borderId="6" xfId="0" applyNumberFormat="1" applyFont="1" applyFill="1" applyBorder="1" applyAlignment="1">
      <alignment horizontal="center" vertical="top"/>
    </xf>
    <xf numFmtId="49" fontId="11" fillId="18" borderId="6" xfId="0" applyNumberFormat="1" applyFont="1" applyFill="1" applyBorder="1" applyAlignment="1">
      <alignment horizontal="center" vertical="top"/>
    </xf>
    <xf numFmtId="164" fontId="10" fillId="0" borderId="6" xfId="0" applyNumberFormat="1" applyFont="1" applyFill="1" applyBorder="1" applyAlignment="1">
      <alignment horizontal="center" vertical="top"/>
    </xf>
    <xf numFmtId="164" fontId="10" fillId="24" borderId="6" xfId="0" applyNumberFormat="1" applyFont="1" applyFill="1" applyBorder="1" applyAlignment="1">
      <alignment horizontal="center" vertical="top"/>
    </xf>
    <xf numFmtId="164" fontId="10" fillId="22" borderId="6" xfId="0" applyNumberFormat="1" applyFont="1" applyFill="1" applyBorder="1" applyAlignment="1">
      <alignment horizontal="center" vertical="top"/>
    </xf>
    <xf numFmtId="1" fontId="10" fillId="0" borderId="6" xfId="0" applyNumberFormat="1" applyFont="1" applyFill="1" applyBorder="1" applyAlignment="1">
      <alignment horizontal="center" vertical="top" wrapText="1"/>
    </xf>
    <xf numFmtId="1" fontId="10" fillId="0" borderId="6" xfId="0" applyNumberFormat="1" applyFont="1" applyFill="1" applyBorder="1" applyAlignment="1">
      <alignment horizontal="center" vertical="top"/>
    </xf>
    <xf numFmtId="164" fontId="10" fillId="23" borderId="0" xfId="0" applyNumberFormat="1" applyFont="1" applyFill="1" applyBorder="1" applyAlignment="1">
      <alignment vertical="top"/>
    </xf>
    <xf numFmtId="164" fontId="10" fillId="0" borderId="0" xfId="0" applyNumberFormat="1" applyFont="1" applyBorder="1" applyAlignment="1">
      <alignment horizontal="left" vertical="top"/>
    </xf>
    <xf numFmtId="164" fontId="10" fillId="0" borderId="0" xfId="0" applyNumberFormat="1" applyFont="1" applyBorder="1" applyAlignment="1">
      <alignment vertical="top"/>
    </xf>
    <xf numFmtId="164" fontId="11" fillId="35" borderId="6" xfId="0" applyNumberFormat="1" applyFont="1" applyFill="1" applyBorder="1" applyAlignment="1">
      <alignment horizontal="center" vertical="top"/>
    </xf>
    <xf numFmtId="1" fontId="11" fillId="0" borderId="6" xfId="0" applyNumberFormat="1" applyFont="1" applyBorder="1" applyAlignment="1">
      <alignment horizontal="center" vertical="top"/>
    </xf>
    <xf numFmtId="1" fontId="10" fillId="0" borderId="6" xfId="0" applyNumberFormat="1" applyFont="1" applyBorder="1" applyAlignment="1">
      <alignment horizontal="center" vertical="top"/>
    </xf>
    <xf numFmtId="164" fontId="24" fillId="0" borderId="6" xfId="0" applyNumberFormat="1" applyFont="1" applyFill="1" applyBorder="1" applyAlignment="1">
      <alignment horizontal="center" vertical="top"/>
    </xf>
    <xf numFmtId="164" fontId="10" fillId="0" borderId="6" xfId="0" applyNumberFormat="1" applyFont="1" applyBorder="1" applyAlignment="1">
      <alignment horizontal="center" vertical="top"/>
    </xf>
    <xf numFmtId="164" fontId="24" fillId="24" borderId="6" xfId="0" applyNumberFormat="1" applyFont="1" applyFill="1" applyBorder="1" applyAlignment="1">
      <alignment horizontal="center" vertical="top"/>
    </xf>
    <xf numFmtId="164" fontId="25" fillId="22" borderId="6" xfId="0" applyNumberFormat="1" applyFont="1" applyFill="1" applyBorder="1" applyAlignment="1">
      <alignment horizontal="center" vertical="top"/>
    </xf>
    <xf numFmtId="164" fontId="11" fillId="29" borderId="18" xfId="0" applyNumberFormat="1" applyFont="1" applyFill="1" applyBorder="1" applyAlignment="1">
      <alignment horizontal="center" vertical="top"/>
    </xf>
    <xf numFmtId="164" fontId="10" fillId="29" borderId="18" xfId="0" applyNumberFormat="1" applyFont="1" applyFill="1" applyBorder="1" applyAlignment="1">
      <alignment horizontal="center" vertical="top"/>
    </xf>
    <xf numFmtId="164" fontId="10" fillId="31" borderId="18" xfId="0" applyNumberFormat="1" applyFont="1" applyFill="1" applyBorder="1" applyAlignment="1">
      <alignment horizontal="center" vertical="top"/>
    </xf>
    <xf numFmtId="164" fontId="11" fillId="35" borderId="18" xfId="0" applyNumberFormat="1" applyFont="1" applyFill="1" applyBorder="1" applyAlignment="1">
      <alignment horizontal="center" vertical="top"/>
    </xf>
    <xf numFmtId="164" fontId="11" fillId="18" borderId="6" xfId="0" applyNumberFormat="1" applyFont="1" applyFill="1" applyBorder="1" applyAlignment="1">
      <alignment horizontal="center" vertical="top"/>
    </xf>
    <xf numFmtId="164" fontId="10" fillId="0" borderId="6" xfId="0" applyNumberFormat="1" applyFont="1" applyBorder="1" applyAlignment="1">
      <alignment horizontal="center" vertical="top" wrapText="1"/>
    </xf>
    <xf numFmtId="164" fontId="10" fillId="24" borderId="6" xfId="0" applyNumberFormat="1" applyFont="1" applyFill="1" applyBorder="1" applyAlignment="1">
      <alignment horizontal="center" vertical="top" wrapText="1"/>
    </xf>
    <xf numFmtId="164" fontId="10" fillId="22" borderId="5" xfId="0" applyNumberFormat="1" applyFont="1" applyFill="1" applyBorder="1" applyAlignment="1">
      <alignment horizontal="center" vertical="top"/>
    </xf>
    <xf numFmtId="164" fontId="10" fillId="22" borderId="12" xfId="0" applyNumberFormat="1" applyFont="1" applyFill="1" applyBorder="1" applyAlignment="1">
      <alignment horizontal="center" vertical="top"/>
    </xf>
    <xf numFmtId="164" fontId="10" fillId="0" borderId="17" xfId="0" applyNumberFormat="1" applyFont="1" applyFill="1" applyBorder="1" applyAlignment="1">
      <alignment horizontal="center" vertical="top"/>
    </xf>
    <xf numFmtId="164" fontId="10" fillId="24" borderId="17" xfId="0" applyNumberFormat="1" applyFont="1" applyFill="1" applyBorder="1" applyAlignment="1">
      <alignment horizontal="center" vertical="top"/>
    </xf>
    <xf numFmtId="164" fontId="10" fillId="22" borderId="28" xfId="0" applyNumberFormat="1" applyFont="1" applyFill="1" applyBorder="1" applyAlignment="1">
      <alignment horizontal="center" vertical="center"/>
    </xf>
    <xf numFmtId="164" fontId="10" fillId="22" borderId="29" xfId="0" applyNumberFormat="1" applyFont="1" applyFill="1" applyBorder="1" applyAlignment="1">
      <alignment horizontal="center" vertical="center"/>
    </xf>
    <xf numFmtId="164" fontId="10" fillId="0" borderId="23" xfId="0" applyNumberFormat="1" applyFont="1" applyFill="1" applyBorder="1" applyAlignment="1">
      <alignment horizontal="center" vertical="top"/>
    </xf>
    <xf numFmtId="164" fontId="10" fillId="24" borderId="23" xfId="0" applyNumberFormat="1" applyFont="1" applyFill="1" applyBorder="1" applyAlignment="1">
      <alignment horizontal="center" vertical="top"/>
    </xf>
    <xf numFmtId="164" fontId="10" fillId="22" borderId="23" xfId="0" applyNumberFormat="1" applyFont="1" applyFill="1" applyBorder="1" applyAlignment="1">
      <alignment horizontal="center" vertical="center"/>
    </xf>
    <xf numFmtId="164" fontId="11" fillId="35" borderId="9" xfId="0" applyNumberFormat="1" applyFont="1" applyFill="1" applyBorder="1" applyAlignment="1">
      <alignment horizontal="center" vertical="top"/>
    </xf>
    <xf numFmtId="164" fontId="23" fillId="22" borderId="5" xfId="0" applyNumberFormat="1" applyFont="1" applyFill="1" applyBorder="1" applyAlignment="1">
      <alignment horizontal="center" vertical="top"/>
    </xf>
    <xf numFmtId="164" fontId="23" fillId="22" borderId="12" xfId="0" applyNumberFormat="1" applyFont="1" applyFill="1" applyBorder="1" applyAlignment="1">
      <alignment horizontal="center" vertical="top"/>
    </xf>
    <xf numFmtId="164" fontId="11" fillId="35" borderId="16" xfId="0" applyNumberFormat="1" applyFont="1" applyFill="1" applyBorder="1" applyAlignment="1">
      <alignment horizontal="center" vertical="top"/>
    </xf>
    <xf numFmtId="164" fontId="24" fillId="0" borderId="6" xfId="0" applyNumberFormat="1" applyFont="1" applyBorder="1" applyAlignment="1">
      <alignment horizontal="center" vertical="top"/>
    </xf>
    <xf numFmtId="164" fontId="24" fillId="22" borderId="6" xfId="0" applyNumberFormat="1" applyFont="1" applyFill="1" applyBorder="1" applyAlignment="1">
      <alignment horizontal="center" vertical="top"/>
    </xf>
    <xf numFmtId="164" fontId="24" fillId="22" borderId="16" xfId="0" applyNumberFormat="1" applyFont="1" applyFill="1" applyBorder="1" applyAlignment="1">
      <alignment horizontal="center" vertical="top"/>
    </xf>
    <xf numFmtId="164" fontId="24" fillId="23" borderId="0" xfId="0" applyNumberFormat="1" applyFont="1" applyFill="1" applyBorder="1" applyAlignment="1">
      <alignment vertical="top"/>
    </xf>
    <xf numFmtId="164" fontId="24" fillId="0" borderId="0" xfId="0" applyNumberFormat="1" applyFont="1" applyBorder="1" applyAlignment="1">
      <alignment vertical="top"/>
    </xf>
    <xf numFmtId="164" fontId="24" fillId="0" borderId="18" xfId="0" applyNumberFormat="1" applyFont="1" applyFill="1" applyBorder="1" applyAlignment="1">
      <alignment horizontal="center" vertical="top"/>
    </xf>
    <xf numFmtId="164" fontId="24" fillId="0" borderId="18" xfId="0" applyNumberFormat="1" applyFont="1" applyBorder="1" applyAlignment="1">
      <alignment horizontal="center" vertical="top"/>
    </xf>
    <xf numFmtId="164" fontId="24" fillId="24" borderId="18" xfId="0" applyNumberFormat="1" applyFont="1" applyFill="1" applyBorder="1" applyAlignment="1">
      <alignment horizontal="center" vertical="top"/>
    </xf>
    <xf numFmtId="164" fontId="24" fillId="22" borderId="18" xfId="0" applyNumberFormat="1" applyFont="1" applyFill="1" applyBorder="1" applyAlignment="1">
      <alignment horizontal="center" vertical="top"/>
    </xf>
    <xf numFmtId="164" fontId="24" fillId="24" borderId="16" xfId="0" applyNumberFormat="1" applyFont="1" applyFill="1" applyBorder="1" applyAlignment="1">
      <alignment horizontal="center" vertical="top"/>
    </xf>
    <xf numFmtId="164" fontId="26" fillId="35" borderId="6" xfId="0" applyNumberFormat="1" applyFont="1" applyFill="1" applyBorder="1" applyAlignment="1">
      <alignment horizontal="center" vertical="top"/>
    </xf>
    <xf numFmtId="164" fontId="24" fillId="0" borderId="0" xfId="0" applyNumberFormat="1" applyFont="1" applyBorder="1" applyAlignment="1">
      <alignment horizontal="left" vertical="top"/>
    </xf>
    <xf numFmtId="164" fontId="23" fillId="0" borderId="6" xfId="0" applyNumberFormat="1" applyFont="1" applyBorder="1" applyAlignment="1">
      <alignment horizontal="center" vertical="top"/>
    </xf>
    <xf numFmtId="164" fontId="23" fillId="24" borderId="6" xfId="0" applyNumberFormat="1" applyFont="1" applyFill="1" applyBorder="1" applyAlignment="1">
      <alignment horizontal="center" vertical="top"/>
    </xf>
    <xf numFmtId="164" fontId="24" fillId="32" borderId="8" xfId="0" applyNumberFormat="1" applyFont="1" applyFill="1" applyBorder="1" applyAlignment="1">
      <alignment horizontal="center" vertical="top"/>
    </xf>
    <xf numFmtId="164" fontId="24" fillId="32" borderId="14" xfId="0" applyNumberFormat="1" applyFont="1" applyFill="1" applyBorder="1" applyAlignment="1">
      <alignment horizontal="center" vertical="top"/>
    </xf>
    <xf numFmtId="164" fontId="25" fillId="0" borderId="0" xfId="0" applyNumberFormat="1" applyFont="1" applyBorder="1" applyAlignment="1">
      <alignment vertical="top"/>
    </xf>
    <xf numFmtId="164" fontId="24" fillId="32" borderId="23" xfId="0" applyNumberFormat="1" applyFont="1" applyFill="1" applyBorder="1" applyAlignment="1">
      <alignment horizontal="center" vertical="top"/>
    </xf>
    <xf numFmtId="164" fontId="24" fillId="22" borderId="9" xfId="0" applyNumberFormat="1" applyFont="1" applyFill="1" applyBorder="1" applyAlignment="1">
      <alignment horizontal="center" vertical="top"/>
    </xf>
    <xf numFmtId="164" fontId="24" fillId="22" borderId="15" xfId="0" applyNumberFormat="1" applyFont="1" applyFill="1" applyBorder="1" applyAlignment="1">
      <alignment horizontal="center" vertical="top"/>
    </xf>
    <xf numFmtId="164" fontId="25" fillId="23" borderId="0" xfId="0" applyNumberFormat="1" applyFont="1" applyFill="1" applyBorder="1" applyAlignment="1">
      <alignment vertical="top"/>
    </xf>
    <xf numFmtId="164" fontId="25" fillId="0" borderId="0" xfId="0" applyNumberFormat="1" applyFont="1" applyBorder="1" applyAlignment="1">
      <alignment horizontal="left" vertical="top"/>
    </xf>
    <xf numFmtId="164" fontId="10" fillId="22" borderId="16" xfId="0" applyNumberFormat="1" applyFont="1" applyFill="1" applyBorder="1" applyAlignment="1">
      <alignment horizontal="center" vertical="top"/>
    </xf>
    <xf numFmtId="1" fontId="10" fillId="22" borderId="6" xfId="0" applyNumberFormat="1" applyFont="1" applyFill="1" applyBorder="1" applyAlignment="1">
      <alignment horizontal="center" vertical="top" wrapText="1"/>
    </xf>
    <xf numFmtId="0" fontId="22" fillId="22" borderId="6" xfId="0" applyFont="1" applyFill="1" applyBorder="1" applyAlignment="1">
      <alignment horizontal="center" vertical="top" wrapText="1"/>
    </xf>
    <xf numFmtId="164" fontId="10" fillId="22" borderId="6" xfId="0" applyNumberFormat="1" applyFont="1" applyFill="1" applyBorder="1" applyAlignment="1">
      <alignment horizontal="center" vertical="center"/>
    </xf>
    <xf numFmtId="164" fontId="10" fillId="24" borderId="6" xfId="0" applyNumberFormat="1" applyFont="1" applyFill="1" applyBorder="1" applyAlignment="1">
      <alignment horizontal="center" vertical="center"/>
    </xf>
    <xf numFmtId="1" fontId="24" fillId="22" borderId="6" xfId="0" applyNumberFormat="1" applyFont="1" applyFill="1" applyBorder="1" applyAlignment="1">
      <alignment horizontal="center" vertical="center"/>
    </xf>
    <xf numFmtId="1" fontId="24" fillId="0" borderId="6" xfId="0" applyNumberFormat="1" applyFont="1" applyBorder="1" applyAlignment="1">
      <alignment horizontal="center" vertical="center"/>
    </xf>
    <xf numFmtId="164" fontId="10" fillId="19" borderId="5" xfId="0" applyNumberFormat="1" applyFont="1" applyFill="1" applyBorder="1" applyAlignment="1">
      <alignment horizontal="center" vertical="top" wrapText="1"/>
    </xf>
    <xf numFmtId="164" fontId="10" fillId="0" borderId="5" xfId="0" applyNumberFormat="1" applyFont="1" applyFill="1" applyBorder="1" applyAlignment="1">
      <alignment horizontal="center" vertical="top"/>
    </xf>
    <xf numFmtId="164" fontId="10" fillId="24" borderId="5" xfId="0" applyNumberFormat="1" applyFont="1" applyFill="1" applyBorder="1" applyAlignment="1">
      <alignment horizontal="center" vertical="top"/>
    </xf>
    <xf numFmtId="0" fontId="22" fillId="0" borderId="0" xfId="0" applyFont="1"/>
    <xf numFmtId="164" fontId="10" fillId="22" borderId="5" xfId="0" applyNumberFormat="1" applyFont="1" applyFill="1" applyBorder="1" applyAlignment="1">
      <alignment horizontal="center" vertical="center"/>
    </xf>
    <xf numFmtId="164" fontId="25" fillId="22" borderId="0" xfId="0" applyNumberFormat="1" applyFont="1" applyFill="1" applyBorder="1" applyAlignment="1">
      <alignment vertical="top"/>
    </xf>
    <xf numFmtId="164" fontId="26" fillId="35" borderId="5" xfId="0" applyNumberFormat="1" applyFont="1" applyFill="1" applyBorder="1" applyAlignment="1">
      <alignment horizontal="center" vertical="top"/>
    </xf>
    <xf numFmtId="164" fontId="11" fillId="18" borderId="16" xfId="0" applyNumberFormat="1" applyFont="1" applyFill="1" applyBorder="1" applyAlignment="1">
      <alignment horizontal="center" vertical="top"/>
    </xf>
    <xf numFmtId="164" fontId="10" fillId="22" borderId="0" xfId="0" applyNumberFormat="1" applyFont="1" applyFill="1" applyBorder="1" applyAlignment="1">
      <alignment vertical="top"/>
    </xf>
    <xf numFmtId="164" fontId="10" fillId="22" borderId="0" xfId="0" applyNumberFormat="1" applyFont="1" applyFill="1" applyBorder="1" applyAlignment="1">
      <alignment horizontal="left" vertical="top"/>
    </xf>
    <xf numFmtId="164" fontId="24" fillId="19" borderId="6" xfId="0" applyNumberFormat="1" applyFont="1" applyFill="1" applyBorder="1" applyAlignment="1">
      <alignment horizontal="center" vertical="top"/>
    </xf>
    <xf numFmtId="164" fontId="24" fillId="25" borderId="6" xfId="0" applyNumberFormat="1" applyFont="1" applyFill="1" applyBorder="1" applyAlignment="1">
      <alignment horizontal="center" vertical="top"/>
    </xf>
    <xf numFmtId="1" fontId="10" fillId="0" borderId="6" xfId="0" applyNumberFormat="1" applyFont="1" applyFill="1" applyBorder="1" applyAlignment="1">
      <alignment horizontal="center" vertical="top" wrapText="1" shrinkToFit="1"/>
    </xf>
    <xf numFmtId="1" fontId="10" fillId="0" borderId="6" xfId="0" applyNumberFormat="1" applyFont="1" applyFill="1" applyBorder="1" applyAlignment="1">
      <alignment horizontal="center" vertical="top" shrinkToFit="1"/>
    </xf>
    <xf numFmtId="164" fontId="10" fillId="28" borderId="5" xfId="0" applyNumberFormat="1" applyFont="1" applyFill="1" applyBorder="1" applyAlignment="1">
      <alignment horizontal="center" vertical="center"/>
    </xf>
    <xf numFmtId="164" fontId="10" fillId="28" borderId="12" xfId="0" applyNumberFormat="1" applyFont="1" applyFill="1" applyBorder="1" applyAlignment="1">
      <alignment horizontal="center" vertical="center"/>
    </xf>
    <xf numFmtId="1" fontId="10" fillId="0" borderId="6" xfId="0" applyNumberFormat="1" applyFont="1" applyFill="1" applyBorder="1" applyAlignment="1">
      <alignment horizontal="left" vertical="top" wrapText="1"/>
    </xf>
    <xf numFmtId="1" fontId="10" fillId="22" borderId="6" xfId="0" applyNumberFormat="1" applyFont="1" applyFill="1" applyBorder="1" applyAlignment="1">
      <alignment horizontal="center" vertical="top"/>
    </xf>
    <xf numFmtId="1" fontId="11" fillId="18" borderId="6" xfId="0" applyNumberFormat="1" applyFont="1" applyFill="1" applyBorder="1" applyAlignment="1">
      <alignment horizontal="center" vertical="top"/>
    </xf>
    <xf numFmtId="164" fontId="11" fillId="9" borderId="6" xfId="0" applyNumberFormat="1" applyFont="1" applyFill="1" applyBorder="1" applyAlignment="1">
      <alignment horizontal="center" vertical="top"/>
    </xf>
    <xf numFmtId="49" fontId="10" fillId="22" borderId="6" xfId="0" applyNumberFormat="1" applyFont="1" applyFill="1" applyBorder="1" applyAlignment="1">
      <alignment horizontal="left" vertical="top" wrapText="1"/>
    </xf>
    <xf numFmtId="164" fontId="10" fillId="34" borderId="6" xfId="0" applyNumberFormat="1" applyFont="1" applyFill="1" applyBorder="1" applyAlignment="1">
      <alignment horizontal="center" vertical="top"/>
    </xf>
    <xf numFmtId="164" fontId="10" fillId="22" borderId="6" xfId="0" applyNumberFormat="1" applyFont="1" applyFill="1" applyBorder="1" applyAlignment="1">
      <alignment horizontal="left" vertical="top" wrapText="1"/>
    </xf>
    <xf numFmtId="1" fontId="10" fillId="0" borderId="0" xfId="0" applyNumberFormat="1" applyFont="1" applyAlignment="1">
      <alignment vertical="top"/>
    </xf>
    <xf numFmtId="1" fontId="10" fillId="0" borderId="0" xfId="0" applyNumberFormat="1" applyFont="1" applyAlignment="1">
      <alignment horizontal="center" vertical="center"/>
    </xf>
    <xf numFmtId="164" fontId="10" fillId="0" borderId="5" xfId="0" applyNumberFormat="1" applyFont="1" applyBorder="1" applyAlignment="1">
      <alignment horizontal="center" vertical="center"/>
    </xf>
    <xf numFmtId="164" fontId="10" fillId="0" borderId="7" xfId="0" applyNumberFormat="1" applyFont="1" applyBorder="1" applyAlignment="1">
      <alignment horizontal="center" vertical="center"/>
    </xf>
    <xf numFmtId="49" fontId="11" fillId="20" borderId="23" xfId="0" applyNumberFormat="1" applyFont="1" applyFill="1" applyBorder="1" applyAlignment="1">
      <alignment horizontal="center" vertical="top"/>
    </xf>
    <xf numFmtId="49" fontId="11" fillId="18" borderId="23" xfId="0" applyNumberFormat="1" applyFont="1" applyFill="1" applyBorder="1" applyAlignment="1">
      <alignment horizontal="center" vertical="top"/>
    </xf>
    <xf numFmtId="164" fontId="10" fillId="0" borderId="23" xfId="0" applyNumberFormat="1" applyFont="1" applyBorder="1" applyAlignment="1">
      <alignment horizontal="center" vertical="top"/>
    </xf>
    <xf numFmtId="164" fontId="10" fillId="31" borderId="23" xfId="0" applyNumberFormat="1" applyFont="1" applyFill="1" applyBorder="1" applyAlignment="1">
      <alignment horizontal="center" vertical="top"/>
    </xf>
    <xf numFmtId="0" fontId="10" fillId="0" borderId="23" xfId="0" applyFont="1" applyBorder="1" applyAlignment="1">
      <alignment horizontal="left" vertical="top" wrapText="1"/>
    </xf>
    <xf numFmtId="0" fontId="10" fillId="0" borderId="23" xfId="0" applyFont="1" applyBorder="1" applyAlignment="1">
      <alignment horizontal="center" vertical="center"/>
    </xf>
    <xf numFmtId="164" fontId="11" fillId="35" borderId="23" xfId="0" applyNumberFormat="1" applyFont="1" applyFill="1" applyBorder="1" applyAlignment="1">
      <alignment horizontal="center" vertical="top"/>
    </xf>
    <xf numFmtId="0" fontId="10" fillId="0" borderId="23" xfId="0" applyFont="1" applyBorder="1" applyAlignment="1">
      <alignment horizontal="center" vertical="top"/>
    </xf>
    <xf numFmtId="0" fontId="10" fillId="23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49" fontId="11" fillId="18" borderId="23" xfId="0" applyNumberFormat="1" applyFont="1" applyFill="1" applyBorder="1" applyAlignment="1">
      <alignment horizontal="right" vertical="top"/>
    </xf>
    <xf numFmtId="164" fontId="11" fillId="18" borderId="23" xfId="0" applyNumberFormat="1" applyFont="1" applyFill="1" applyBorder="1" applyAlignment="1">
      <alignment horizontal="center" vertical="top"/>
    </xf>
    <xf numFmtId="0" fontId="22" fillId="0" borderId="0" xfId="0" applyFont="1" applyAlignment="1">
      <alignment vertical="center"/>
    </xf>
    <xf numFmtId="164" fontId="11" fillId="20" borderId="23" xfId="0" applyNumberFormat="1" applyFont="1" applyFill="1" applyBorder="1" applyAlignment="1">
      <alignment horizontal="center" vertical="top"/>
    </xf>
    <xf numFmtId="49" fontId="11" fillId="17" borderId="6" xfId="0" applyNumberFormat="1" applyFont="1" applyFill="1" applyBorder="1" applyAlignment="1">
      <alignment horizontal="center" vertical="top"/>
    </xf>
    <xf numFmtId="164" fontId="11" fillId="17" borderId="6" xfId="0" applyNumberFormat="1" applyFont="1" applyFill="1" applyBorder="1" applyAlignment="1">
      <alignment horizontal="center" vertical="top"/>
    </xf>
    <xf numFmtId="164" fontId="10" fillId="0" borderId="23" xfId="0" applyNumberFormat="1" applyFont="1" applyBorder="1" applyAlignment="1">
      <alignment horizontal="center" vertical="center"/>
    </xf>
    <xf numFmtId="164" fontId="10" fillId="30" borderId="23" xfId="0" applyNumberFormat="1" applyFont="1" applyFill="1" applyBorder="1" applyAlignment="1">
      <alignment horizontal="center" vertical="center"/>
    </xf>
    <xf numFmtId="49" fontId="11" fillId="0" borderId="0" xfId="0" applyNumberFormat="1" applyFont="1" applyFill="1" applyBorder="1" applyAlignment="1">
      <alignment horizontal="right" vertical="top"/>
    </xf>
    <xf numFmtId="164" fontId="11" fillId="0" borderId="0" xfId="0" applyNumberFormat="1" applyFont="1" applyFill="1" applyBorder="1" applyAlignment="1">
      <alignment horizontal="center" vertical="top"/>
    </xf>
    <xf numFmtId="0" fontId="10" fillId="0" borderId="0" xfId="0" applyFont="1" applyFill="1" applyBorder="1"/>
    <xf numFmtId="2" fontId="25" fillId="0" borderId="0" xfId="0" applyNumberFormat="1" applyFont="1" applyFill="1" applyAlignment="1">
      <alignment horizontal="left" wrapText="1"/>
    </xf>
    <xf numFmtId="2" fontId="10" fillId="0" borderId="0" xfId="0" applyNumberFormat="1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164" fontId="10" fillId="0" borderId="0" xfId="0" applyNumberFormat="1" applyFont="1" applyFill="1" applyBorder="1" applyAlignment="1">
      <alignment horizontal="center" vertical="top"/>
    </xf>
    <xf numFmtId="164" fontId="10" fillId="22" borderId="6" xfId="0" applyNumberFormat="1" applyFont="1" applyFill="1" applyBorder="1" applyAlignment="1">
      <alignment horizontal="left" vertical="top"/>
    </xf>
    <xf numFmtId="164" fontId="11" fillId="35" borderId="0" xfId="0" applyNumberFormat="1" applyFont="1" applyFill="1" applyBorder="1" applyAlignment="1">
      <alignment vertical="top"/>
    </xf>
    <xf numFmtId="164" fontId="11" fillId="29" borderId="0" xfId="0" applyNumberFormat="1" applyFont="1" applyFill="1" applyBorder="1" applyAlignment="1">
      <alignment vertical="top"/>
    </xf>
    <xf numFmtId="0" fontId="27" fillId="0" borderId="0" xfId="0" applyFont="1" applyBorder="1" applyAlignment="1">
      <alignment vertical="top"/>
    </xf>
    <xf numFmtId="164" fontId="10" fillId="22" borderId="18" xfId="0" applyNumberFormat="1" applyFont="1" applyFill="1" applyBorder="1" applyAlignment="1">
      <alignment horizontal="center" vertical="top"/>
    </xf>
    <xf numFmtId="164" fontId="10" fillId="22" borderId="18" xfId="0" applyNumberFormat="1" applyFont="1" applyFill="1" applyBorder="1" applyAlignment="1">
      <alignment horizontal="left" vertical="top" wrapText="1"/>
    </xf>
    <xf numFmtId="1" fontId="10" fillId="22" borderId="18" xfId="0" applyNumberFormat="1" applyFont="1" applyFill="1" applyBorder="1" applyAlignment="1">
      <alignment horizontal="center" vertical="top" wrapText="1"/>
    </xf>
    <xf numFmtId="0" fontId="12" fillId="0" borderId="0" xfId="0" applyFont="1" applyFill="1" applyBorder="1"/>
    <xf numFmtId="0" fontId="12" fillId="0" borderId="24" xfId="0" applyFont="1" applyBorder="1" applyAlignment="1">
      <alignment vertical="center" wrapText="1"/>
    </xf>
    <xf numFmtId="0" fontId="12" fillId="0" borderId="23" xfId="0" applyFont="1" applyBorder="1" applyAlignment="1">
      <alignment vertical="center" wrapText="1"/>
    </xf>
    <xf numFmtId="164" fontId="10" fillId="0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Alignment="1">
      <alignment vertical="top"/>
    </xf>
    <xf numFmtId="0" fontId="28" fillId="30" borderId="23" xfId="0" applyFont="1" applyFill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0" xfId="0" applyFont="1" applyAlignment="1">
      <alignment horizontal="center" vertical="top"/>
    </xf>
    <xf numFmtId="1" fontId="28" fillId="0" borderId="6" xfId="0" applyNumberFormat="1" applyFont="1" applyFill="1" applyBorder="1" applyAlignment="1">
      <alignment horizontal="center" vertical="top"/>
    </xf>
    <xf numFmtId="1" fontId="28" fillId="35" borderId="6" xfId="0" applyNumberFormat="1" applyFont="1" applyFill="1" applyBorder="1" applyAlignment="1">
      <alignment horizontal="center" vertical="top"/>
    </xf>
    <xf numFmtId="1" fontId="28" fillId="0" borderId="6" xfId="0" applyNumberFormat="1" applyFont="1" applyBorder="1" applyAlignment="1">
      <alignment horizontal="center" vertical="top"/>
    </xf>
    <xf numFmtId="1" fontId="28" fillId="0" borderId="6" xfId="0" applyNumberFormat="1" applyFont="1" applyBorder="1" applyAlignment="1">
      <alignment horizontal="center" vertical="top" wrapText="1"/>
    </xf>
    <xf numFmtId="1" fontId="28" fillId="29" borderId="18" xfId="0" applyNumberFormat="1" applyFont="1" applyFill="1" applyBorder="1" applyAlignment="1">
      <alignment horizontal="center" vertical="top"/>
    </xf>
    <xf numFmtId="1" fontId="28" fillId="0" borderId="17" xfId="0" applyNumberFormat="1" applyFont="1" applyFill="1" applyBorder="1" applyAlignment="1">
      <alignment horizontal="center" vertical="top"/>
    </xf>
    <xf numFmtId="1" fontId="28" fillId="0" borderId="23" xfId="0" applyNumberFormat="1" applyFont="1" applyFill="1" applyBorder="1" applyAlignment="1">
      <alignment horizontal="center" vertical="top"/>
    </xf>
    <xf numFmtId="1" fontId="14" fillId="35" borderId="9" xfId="0" applyNumberFormat="1" applyFont="1" applyFill="1" applyBorder="1" applyAlignment="1">
      <alignment horizontal="center" vertical="top"/>
    </xf>
    <xf numFmtId="1" fontId="29" fillId="0" borderId="6" xfId="0" applyNumberFormat="1" applyFont="1" applyBorder="1" applyAlignment="1">
      <alignment horizontal="center" vertical="top"/>
    </xf>
    <xf numFmtId="1" fontId="29" fillId="0" borderId="18" xfId="0" applyNumberFormat="1" applyFont="1" applyBorder="1" applyAlignment="1">
      <alignment horizontal="center" vertical="top"/>
    </xf>
    <xf numFmtId="1" fontId="29" fillId="0" borderId="6" xfId="0" applyNumberFormat="1" applyFont="1" applyFill="1" applyBorder="1" applyAlignment="1">
      <alignment horizontal="center" vertical="top"/>
    </xf>
    <xf numFmtId="1" fontId="29" fillId="35" borderId="6" xfId="0" applyNumberFormat="1" applyFont="1" applyFill="1" applyBorder="1" applyAlignment="1">
      <alignment horizontal="center" vertical="top"/>
    </xf>
    <xf numFmtId="1" fontId="29" fillId="0" borderId="6" xfId="0" applyNumberFormat="1" applyFont="1" applyBorder="1" applyAlignment="1">
      <alignment horizontal="center" vertical="center"/>
    </xf>
    <xf numFmtId="0" fontId="28" fillId="0" borderId="5" xfId="0" applyFont="1" applyFill="1" applyBorder="1" applyAlignment="1">
      <alignment horizontal="center" vertical="center"/>
    </xf>
    <xf numFmtId="1" fontId="29" fillId="0" borderId="5" xfId="0" applyNumberFormat="1" applyFont="1" applyBorder="1" applyAlignment="1">
      <alignment horizontal="center" vertical="center"/>
    </xf>
    <xf numFmtId="1" fontId="29" fillId="35" borderId="5" xfId="0" applyNumberFormat="1" applyFont="1" applyFill="1" applyBorder="1" applyAlignment="1">
      <alignment horizontal="center" vertical="top"/>
    </xf>
    <xf numFmtId="0" fontId="28" fillId="35" borderId="6" xfId="0" applyFont="1" applyFill="1" applyBorder="1" applyAlignment="1">
      <alignment horizontal="center" vertical="top"/>
    </xf>
    <xf numFmtId="0" fontId="28" fillId="0" borderId="6" xfId="0" applyFont="1" applyFill="1" applyBorder="1" applyAlignment="1">
      <alignment horizontal="center" vertical="top" wrapText="1"/>
    </xf>
    <xf numFmtId="0" fontId="28" fillId="0" borderId="6" xfId="0" applyFont="1" applyFill="1" applyBorder="1" applyAlignment="1">
      <alignment horizontal="center" vertical="top"/>
    </xf>
    <xf numFmtId="1" fontId="28" fillId="34" borderId="6" xfId="0" applyNumberFormat="1" applyFont="1" applyFill="1" applyBorder="1" applyAlignment="1">
      <alignment horizontal="center" vertical="top"/>
    </xf>
    <xf numFmtId="1" fontId="14" fillId="0" borderId="0" xfId="0" applyNumberFormat="1" applyFont="1" applyAlignment="1">
      <alignment horizontal="center" vertical="top"/>
    </xf>
    <xf numFmtId="0" fontId="14" fillId="0" borderId="5" xfId="0" applyFont="1" applyBorder="1" applyAlignment="1">
      <alignment horizontal="center" vertical="top"/>
    </xf>
    <xf numFmtId="164" fontId="14" fillId="0" borderId="7" xfId="0" applyNumberFormat="1" applyFont="1" applyBorder="1" applyAlignment="1">
      <alignment horizontal="center" vertical="top"/>
    </xf>
    <xf numFmtId="0" fontId="28" fillId="0" borderId="23" xfId="0" applyFont="1" applyBorder="1" applyAlignment="1">
      <alignment horizontal="center" vertical="top"/>
    </xf>
    <xf numFmtId="0" fontId="28" fillId="35" borderId="23" xfId="0" applyFont="1" applyFill="1" applyBorder="1" applyAlignment="1">
      <alignment horizontal="left" vertical="top" wrapText="1"/>
    </xf>
    <xf numFmtId="0" fontId="28" fillId="0" borderId="23" xfId="0" applyFont="1" applyBorder="1" applyAlignment="1">
      <alignment horizontal="center" vertical="center"/>
    </xf>
    <xf numFmtId="0" fontId="28" fillId="19" borderId="23" xfId="0" applyFont="1" applyFill="1" applyBorder="1" applyAlignment="1">
      <alignment horizontal="center" vertical="top"/>
    </xf>
    <xf numFmtId="0" fontId="28" fillId="0" borderId="23" xfId="0" applyFont="1" applyBorder="1" applyAlignment="1">
      <alignment horizontal="center" vertical="top" wrapText="1"/>
    </xf>
    <xf numFmtId="0" fontId="14" fillId="0" borderId="23" xfId="0" applyFont="1" applyBorder="1" applyAlignment="1">
      <alignment horizontal="center" vertical="top"/>
    </xf>
    <xf numFmtId="0" fontId="14" fillId="30" borderId="23" xfId="0" applyFont="1" applyFill="1" applyBorder="1" applyAlignment="1">
      <alignment horizontal="center" vertical="center"/>
    </xf>
    <xf numFmtId="164" fontId="14" fillId="0" borderId="0" xfId="0" applyNumberFormat="1" applyFont="1" applyFill="1" applyBorder="1" applyAlignment="1">
      <alignment horizontal="center" vertical="center"/>
    </xf>
    <xf numFmtId="49" fontId="28" fillId="0" borderId="0" xfId="0" applyNumberFormat="1" applyFont="1" applyFill="1" applyBorder="1" applyAlignment="1">
      <alignment horizontal="right" vertical="top"/>
    </xf>
    <xf numFmtId="0" fontId="21" fillId="19" borderId="18" xfId="0" applyFont="1" applyFill="1" applyBorder="1" applyAlignment="1">
      <alignment horizontal="center" vertical="center"/>
    </xf>
    <xf numFmtId="164" fontId="10" fillId="0" borderId="18" xfId="0" applyNumberFormat="1" applyFont="1" applyBorder="1" applyAlignment="1">
      <alignment horizontal="center" vertical="center"/>
    </xf>
    <xf numFmtId="164" fontId="23" fillId="24" borderId="18" xfId="0" applyNumberFormat="1" applyFont="1" applyFill="1" applyBorder="1" applyAlignment="1">
      <alignment horizontal="center" vertical="center"/>
    </xf>
    <xf numFmtId="164" fontId="10" fillId="19" borderId="18" xfId="0" applyNumberFormat="1" applyFont="1" applyFill="1" applyBorder="1" applyAlignment="1">
      <alignment horizontal="center" vertical="center"/>
    </xf>
    <xf numFmtId="0" fontId="30" fillId="28" borderId="18" xfId="0" applyFont="1" applyFill="1" applyBorder="1" applyAlignment="1">
      <alignment horizontal="left" vertical="center" wrapText="1"/>
    </xf>
    <xf numFmtId="0" fontId="23" fillId="19" borderId="18" xfId="0" applyFont="1" applyFill="1" applyBorder="1" applyAlignment="1">
      <alignment horizontal="center" vertical="center" wrapText="1"/>
    </xf>
    <xf numFmtId="0" fontId="21" fillId="37" borderId="18" xfId="0" applyFont="1" applyFill="1" applyBorder="1" applyAlignment="1">
      <alignment horizontal="center" vertical="center"/>
    </xf>
    <xf numFmtId="164" fontId="11" fillId="30" borderId="18" xfId="0" applyNumberFormat="1" applyFont="1" applyFill="1" applyBorder="1" applyAlignment="1">
      <alignment horizontal="center" vertical="center"/>
    </xf>
    <xf numFmtId="164" fontId="10" fillId="24" borderId="6" xfId="0" applyNumberFormat="1" applyFont="1" applyFill="1" applyBorder="1" applyAlignment="1">
      <alignment horizontal="center" vertical="top"/>
    </xf>
    <xf numFmtId="0" fontId="28" fillId="22" borderId="23" xfId="0" applyFont="1" applyFill="1" applyBorder="1" applyAlignment="1">
      <alignment horizontal="center" vertical="top" wrapText="1"/>
    </xf>
    <xf numFmtId="1" fontId="28" fillId="22" borderId="6" xfId="0" applyNumberFormat="1" applyFont="1" applyFill="1" applyBorder="1" applyAlignment="1">
      <alignment horizontal="center" vertical="top"/>
    </xf>
    <xf numFmtId="164" fontId="10" fillId="22" borderId="23" xfId="0" applyNumberFormat="1" applyFont="1" applyFill="1" applyBorder="1" applyAlignment="1">
      <alignment horizontal="center" vertical="top"/>
    </xf>
    <xf numFmtId="1" fontId="10" fillId="22" borderId="0" xfId="0" applyNumberFormat="1" applyFont="1" applyFill="1" applyAlignment="1">
      <alignment horizontal="center" vertical="center"/>
    </xf>
    <xf numFmtId="1" fontId="10" fillId="22" borderId="0" xfId="0" applyNumberFormat="1" applyFont="1" applyFill="1" applyAlignment="1">
      <alignment vertical="center"/>
    </xf>
    <xf numFmtId="1" fontId="10" fillId="22" borderId="0" xfId="0" applyNumberFormat="1" applyFont="1" applyFill="1" applyAlignment="1">
      <alignment vertical="top"/>
    </xf>
    <xf numFmtId="0" fontId="10" fillId="22" borderId="0" xfId="0" applyFont="1" applyFill="1" applyBorder="1" applyAlignment="1">
      <alignment vertical="top"/>
    </xf>
    <xf numFmtId="0" fontId="12" fillId="22" borderId="0" xfId="0" applyFont="1" applyFill="1" applyBorder="1" applyAlignment="1">
      <alignment vertical="top"/>
    </xf>
    <xf numFmtId="164" fontId="11" fillId="30" borderId="23" xfId="0" applyNumberFormat="1" applyFont="1" applyFill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30" borderId="23" xfId="0" applyFont="1" applyFill="1" applyBorder="1" applyAlignment="1">
      <alignment horizontal="center" vertical="center"/>
    </xf>
    <xf numFmtId="164" fontId="10" fillId="0" borderId="24" xfId="0" applyNumberFormat="1" applyFont="1" applyBorder="1" applyAlignment="1">
      <alignment horizontal="center" vertical="center"/>
    </xf>
    <xf numFmtId="164" fontId="11" fillId="30" borderId="24" xfId="0" applyNumberFormat="1" applyFont="1" applyFill="1" applyBorder="1" applyAlignment="1">
      <alignment horizontal="center" vertical="center"/>
    </xf>
    <xf numFmtId="164" fontId="11" fillId="33" borderId="24" xfId="0" applyNumberFormat="1" applyFont="1" applyFill="1" applyBorder="1" applyAlignment="1">
      <alignment horizontal="center" vertical="center"/>
    </xf>
    <xf numFmtId="164" fontId="11" fillId="33" borderId="23" xfId="0" applyNumberFormat="1" applyFont="1" applyFill="1" applyBorder="1" applyAlignment="1">
      <alignment horizontal="center" vertical="center"/>
    </xf>
    <xf numFmtId="0" fontId="14" fillId="0" borderId="23" xfId="0" applyFont="1" applyBorder="1" applyAlignment="1">
      <alignment horizontal="center" vertical="top" wrapText="1"/>
    </xf>
    <xf numFmtId="164" fontId="10" fillId="22" borderId="12" xfId="0" applyNumberFormat="1" applyFont="1" applyFill="1" applyBorder="1" applyAlignment="1">
      <alignment horizontal="center" vertical="center"/>
    </xf>
    <xf numFmtId="164" fontId="10" fillId="0" borderId="18" xfId="0" applyNumberFormat="1" applyFont="1" applyFill="1" applyBorder="1" applyAlignment="1">
      <alignment horizontal="center" vertical="top"/>
    </xf>
    <xf numFmtId="0" fontId="28" fillId="0" borderId="18" xfId="0" applyFont="1" applyFill="1" applyBorder="1" applyAlignment="1">
      <alignment horizontal="center" vertical="top" wrapText="1"/>
    </xf>
    <xf numFmtId="164" fontId="10" fillId="24" borderId="16" xfId="0" applyNumberFormat="1" applyFont="1" applyFill="1" applyBorder="1" applyAlignment="1">
      <alignment horizontal="center" vertical="top"/>
    </xf>
    <xf numFmtId="164" fontId="10" fillId="22" borderId="6" xfId="0" applyNumberFormat="1" applyFont="1" applyFill="1" applyBorder="1" applyAlignment="1">
      <alignment horizontal="center" vertical="top"/>
    </xf>
    <xf numFmtId="164" fontId="10" fillId="22" borderId="18" xfId="0" applyNumberFormat="1" applyFont="1" applyFill="1" applyBorder="1" applyAlignment="1">
      <alignment horizontal="center" vertical="center"/>
    </xf>
    <xf numFmtId="164" fontId="10" fillId="22" borderId="24" xfId="0" applyNumberFormat="1" applyFont="1" applyFill="1" applyBorder="1" applyAlignment="1">
      <alignment horizontal="center" vertical="center"/>
    </xf>
    <xf numFmtId="1" fontId="24" fillId="22" borderId="18" xfId="0" applyNumberFormat="1" applyFont="1" applyFill="1" applyBorder="1" applyAlignment="1">
      <alignment horizontal="center" vertical="center"/>
    </xf>
    <xf numFmtId="1" fontId="24" fillId="0" borderId="18" xfId="0" applyNumberFormat="1" applyFont="1" applyBorder="1" applyAlignment="1">
      <alignment horizontal="center" vertical="center"/>
    </xf>
    <xf numFmtId="1" fontId="29" fillId="0" borderId="0" xfId="0" applyNumberFormat="1" applyFont="1" applyBorder="1" applyAlignment="1">
      <alignment horizontal="center" vertical="center" wrapText="1"/>
    </xf>
    <xf numFmtId="164" fontId="10" fillId="22" borderId="24" xfId="0" applyNumberFormat="1" applyFont="1" applyFill="1" applyBorder="1" applyAlignment="1">
      <alignment horizontal="center" vertical="top"/>
    </xf>
    <xf numFmtId="1" fontId="28" fillId="0" borderId="0" xfId="0" applyNumberFormat="1" applyFont="1" applyBorder="1" applyAlignment="1">
      <alignment horizontal="center" vertical="top" wrapText="1"/>
    </xf>
    <xf numFmtId="164" fontId="10" fillId="22" borderId="18" xfId="0" applyNumberFormat="1" applyFont="1" applyFill="1" applyBorder="1" applyAlignment="1">
      <alignment horizontal="center" vertical="top" wrapText="1"/>
    </xf>
    <xf numFmtId="164" fontId="10" fillId="24" borderId="18" xfId="0" applyNumberFormat="1" applyFont="1" applyFill="1" applyBorder="1" applyAlignment="1">
      <alignment horizontal="center" vertical="top" wrapText="1"/>
    </xf>
    <xf numFmtId="1" fontId="28" fillId="22" borderId="6" xfId="0" applyNumberFormat="1" applyFont="1" applyFill="1" applyBorder="1" applyAlignment="1">
      <alignment horizontal="center" vertical="top" wrapText="1"/>
    </xf>
    <xf numFmtId="164" fontId="10" fillId="24" borderId="18" xfId="0" applyNumberFormat="1" applyFont="1" applyFill="1" applyBorder="1" applyAlignment="1">
      <alignment horizontal="center" vertical="center"/>
    </xf>
    <xf numFmtId="164" fontId="31" fillId="27" borderId="5" xfId="0" applyNumberFormat="1" applyFont="1" applyFill="1" applyBorder="1" applyAlignment="1" applyProtection="1">
      <alignment horizontal="center" vertical="top"/>
      <protection locked="0"/>
    </xf>
    <xf numFmtId="164" fontId="31" fillId="27" borderId="12" xfId="0" applyNumberFormat="1" applyFont="1" applyFill="1" applyBorder="1" applyAlignment="1" applyProtection="1">
      <alignment horizontal="center" vertical="top"/>
      <protection locked="0"/>
    </xf>
    <xf numFmtId="0" fontId="28" fillId="28" borderId="23" xfId="0" applyFont="1" applyFill="1" applyBorder="1" applyAlignment="1">
      <alignment horizontal="center" vertical="top" wrapText="1"/>
    </xf>
    <xf numFmtId="164" fontId="10" fillId="0" borderId="18" xfId="0" applyNumberFormat="1" applyFont="1" applyFill="1" applyBorder="1" applyAlignment="1">
      <alignment horizontal="center" vertical="center"/>
    </xf>
    <xf numFmtId="0" fontId="24" fillId="0" borderId="23" xfId="0" applyFont="1" applyFill="1" applyBorder="1" applyAlignment="1">
      <alignment horizontal="center" vertical="top" wrapText="1"/>
    </xf>
    <xf numFmtId="164" fontId="10" fillId="24" borderId="6" xfId="0" applyNumberFormat="1" applyFont="1" applyFill="1" applyBorder="1" applyAlignment="1">
      <alignment horizontal="center" vertical="top"/>
    </xf>
    <xf numFmtId="164" fontId="10" fillId="22" borderId="23" xfId="0" applyNumberFormat="1" applyFont="1" applyFill="1" applyBorder="1" applyAlignment="1">
      <alignment vertical="top" wrapText="1"/>
    </xf>
    <xf numFmtId="0" fontId="24" fillId="0" borderId="23" xfId="0" applyFont="1" applyFill="1" applyBorder="1" applyAlignment="1">
      <alignment vertical="top" wrapText="1"/>
    </xf>
    <xf numFmtId="164" fontId="10" fillId="27" borderId="17" xfId="0" applyNumberFormat="1" applyFont="1" applyFill="1" applyBorder="1" applyAlignment="1">
      <alignment horizontal="left" vertical="top" wrapText="1"/>
    </xf>
    <xf numFmtId="0" fontId="10" fillId="0" borderId="17" xfId="0" applyNumberFormat="1" applyFont="1" applyFill="1" applyBorder="1" applyAlignment="1">
      <alignment horizontal="center" vertical="top" wrapText="1"/>
    </xf>
    <xf numFmtId="164" fontId="10" fillId="19" borderId="5" xfId="0" applyNumberFormat="1" applyFont="1" applyFill="1" applyBorder="1" applyAlignment="1">
      <alignment horizontal="center" vertical="center" wrapText="1"/>
    </xf>
    <xf numFmtId="164" fontId="10" fillId="0" borderId="5" xfId="0" applyNumberFormat="1" applyFont="1" applyFill="1" applyBorder="1" applyAlignment="1">
      <alignment horizontal="center" vertical="center"/>
    </xf>
    <xf numFmtId="164" fontId="10" fillId="27" borderId="5" xfId="0" applyNumberFormat="1" applyFont="1" applyFill="1" applyBorder="1" applyAlignment="1" applyProtection="1">
      <alignment horizontal="center" vertical="center"/>
      <protection locked="0"/>
    </xf>
    <xf numFmtId="164" fontId="10" fillId="27" borderId="12" xfId="0" applyNumberFormat="1" applyFont="1" applyFill="1" applyBorder="1" applyAlignment="1" applyProtection="1">
      <alignment horizontal="center" vertical="center"/>
      <protection locked="0"/>
    </xf>
    <xf numFmtId="0" fontId="28" fillId="0" borderId="5" xfId="0" applyFont="1" applyFill="1" applyBorder="1" applyAlignment="1">
      <alignment horizontal="center" vertical="center" wrapText="1"/>
    </xf>
    <xf numFmtId="164" fontId="23" fillId="22" borderId="23" xfId="0" applyNumberFormat="1" applyFont="1" applyFill="1" applyBorder="1" applyAlignment="1">
      <alignment horizontal="center" vertical="top"/>
    </xf>
    <xf numFmtId="164" fontId="23" fillId="22" borderId="24" xfId="0" applyNumberFormat="1" applyFont="1" applyFill="1" applyBorder="1" applyAlignment="1">
      <alignment horizontal="center" vertical="top"/>
    </xf>
    <xf numFmtId="1" fontId="28" fillId="0" borderId="18" xfId="0" applyNumberFormat="1" applyFont="1" applyBorder="1" applyAlignment="1">
      <alignment horizontal="center" vertical="top" wrapText="1"/>
    </xf>
    <xf numFmtId="164" fontId="10" fillId="0" borderId="6" xfId="0" applyNumberFormat="1" applyFont="1" applyFill="1" applyBorder="1" applyAlignment="1">
      <alignment horizontal="center" vertical="center" wrapText="1"/>
    </xf>
    <xf numFmtId="164" fontId="10" fillId="22" borderId="6" xfId="0" applyNumberFormat="1" applyFont="1" applyFill="1" applyBorder="1" applyAlignment="1">
      <alignment horizontal="center" vertical="top" wrapText="1"/>
    </xf>
    <xf numFmtId="164" fontId="24" fillId="24" borderId="18" xfId="0" applyNumberFormat="1" applyFont="1" applyFill="1" applyBorder="1" applyAlignment="1">
      <alignment horizontal="center" vertical="top" wrapText="1"/>
    </xf>
    <xf numFmtId="164" fontId="10" fillId="24" borderId="6" xfId="0" applyNumberFormat="1" applyFont="1" applyFill="1" applyBorder="1" applyAlignment="1">
      <alignment horizontal="center" vertical="top"/>
    </xf>
    <xf numFmtId="164" fontId="10" fillId="24" borderId="16" xfId="0" applyNumberFormat="1" applyFont="1" applyFill="1" applyBorder="1" applyAlignment="1">
      <alignment horizontal="center" vertical="center"/>
    </xf>
    <xf numFmtId="164" fontId="10" fillId="24" borderId="5" xfId="0" applyNumberFormat="1" applyFont="1" applyFill="1" applyBorder="1" applyAlignment="1">
      <alignment horizontal="center" vertical="center"/>
    </xf>
    <xf numFmtId="164" fontId="10" fillId="24" borderId="18" xfId="0" applyNumberFormat="1" applyFont="1" applyFill="1" applyBorder="1" applyAlignment="1">
      <alignment horizontal="center" vertical="top"/>
    </xf>
    <xf numFmtId="164" fontId="11" fillId="35" borderId="15" xfId="0" applyNumberFormat="1" applyFont="1" applyFill="1" applyBorder="1" applyAlignment="1">
      <alignment horizontal="center" vertical="top"/>
    </xf>
    <xf numFmtId="164" fontId="11" fillId="35" borderId="37" xfId="0" applyNumberFormat="1" applyFont="1" applyFill="1" applyBorder="1" applyAlignment="1">
      <alignment horizontal="center" vertical="top"/>
    </xf>
    <xf numFmtId="164" fontId="11" fillId="35" borderId="38" xfId="0" applyNumberFormat="1" applyFont="1" applyFill="1" applyBorder="1" applyAlignment="1">
      <alignment horizontal="center" vertical="top"/>
    </xf>
    <xf numFmtId="49" fontId="10" fillId="0" borderId="6" xfId="0" applyNumberFormat="1" applyFont="1" applyBorder="1" applyAlignment="1">
      <alignment horizontal="center" vertical="center"/>
    </xf>
    <xf numFmtId="1" fontId="10" fillId="0" borderId="6" xfId="0" applyNumberFormat="1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164" fontId="12" fillId="0" borderId="0" xfId="0" applyNumberFormat="1" applyFont="1" applyAlignment="1">
      <alignment horizontal="right"/>
    </xf>
    <xf numFmtId="0" fontId="28" fillId="29" borderId="18" xfId="0" applyFont="1" applyFill="1" applyBorder="1" applyAlignment="1">
      <alignment horizontal="center" vertical="center"/>
    </xf>
    <xf numFmtId="164" fontId="11" fillId="29" borderId="18" xfId="0" applyNumberFormat="1" applyFont="1" applyFill="1" applyBorder="1" applyAlignment="1">
      <alignment horizontal="center" vertical="center"/>
    </xf>
    <xf numFmtId="164" fontId="11" fillId="31" borderId="18" xfId="0" applyNumberFormat="1" applyFont="1" applyFill="1" applyBorder="1" applyAlignment="1">
      <alignment horizontal="center" vertical="center"/>
    </xf>
    <xf numFmtId="164" fontId="10" fillId="29" borderId="18" xfId="0" applyNumberFormat="1" applyFont="1" applyFill="1" applyBorder="1" applyAlignment="1">
      <alignment horizontal="center" vertical="center"/>
    </xf>
    <xf numFmtId="164" fontId="10" fillId="29" borderId="23" xfId="0" applyNumberFormat="1" applyFont="1" applyFill="1" applyBorder="1" applyAlignment="1">
      <alignment vertical="top" wrapText="1"/>
    </xf>
    <xf numFmtId="49" fontId="10" fillId="29" borderId="23" xfId="0" applyNumberFormat="1" applyFont="1" applyFill="1" applyBorder="1" applyAlignment="1">
      <alignment horizontal="center" vertical="top"/>
    </xf>
    <xf numFmtId="164" fontId="10" fillId="29" borderId="16" xfId="0" applyNumberFormat="1" applyFont="1" applyFill="1" applyBorder="1" applyAlignment="1">
      <alignment horizontal="center" vertical="center"/>
    </xf>
    <xf numFmtId="1" fontId="28" fillId="34" borderId="6" xfId="0" applyNumberFormat="1" applyFont="1" applyFill="1" applyBorder="1" applyAlignment="1">
      <alignment horizontal="left" vertical="top" wrapText="1"/>
    </xf>
    <xf numFmtId="164" fontId="10" fillId="38" borderId="6" xfId="0" applyNumberFormat="1" applyFont="1" applyFill="1" applyBorder="1" applyAlignment="1">
      <alignment horizontal="center" vertical="top"/>
    </xf>
    <xf numFmtId="1" fontId="24" fillId="0" borderId="6" xfId="0" applyNumberFormat="1" applyFont="1" applyFill="1" applyBorder="1" applyAlignment="1">
      <alignment horizontal="center" vertical="top"/>
    </xf>
    <xf numFmtId="1" fontId="29" fillId="34" borderId="6" xfId="0" applyNumberFormat="1" applyFont="1" applyFill="1" applyBorder="1" applyAlignment="1">
      <alignment horizontal="left" vertical="top" wrapText="1"/>
    </xf>
    <xf numFmtId="164" fontId="24" fillId="34" borderId="6" xfId="0" applyNumberFormat="1" applyFont="1" applyFill="1" applyBorder="1" applyAlignment="1">
      <alignment horizontal="center" vertical="top"/>
    </xf>
    <xf numFmtId="164" fontId="32" fillId="22" borderId="6" xfId="0" applyNumberFormat="1" applyFont="1" applyFill="1" applyBorder="1" applyAlignment="1">
      <alignment horizontal="left" vertical="top" wrapText="1"/>
    </xf>
    <xf numFmtId="1" fontId="24" fillId="22" borderId="6" xfId="0" applyNumberFormat="1" applyFont="1" applyFill="1" applyBorder="1" applyAlignment="1">
      <alignment horizontal="center" vertical="top"/>
    </xf>
    <xf numFmtId="0" fontId="14" fillId="23" borderId="23" xfId="0" applyFont="1" applyFill="1" applyBorder="1" applyAlignment="1">
      <alignment horizontal="center" vertical="top"/>
    </xf>
    <xf numFmtId="164" fontId="10" fillId="23" borderId="23" xfId="0" applyNumberFormat="1" applyFont="1" applyFill="1" applyBorder="1" applyAlignment="1">
      <alignment horizontal="center" vertical="center"/>
    </xf>
    <xf numFmtId="164" fontId="10" fillId="24" borderId="6" xfId="0" applyNumberFormat="1" applyFont="1" applyFill="1" applyBorder="1" applyAlignment="1">
      <alignment horizontal="center" vertical="top"/>
    </xf>
    <xf numFmtId="164" fontId="23" fillId="22" borderId="23" xfId="0" applyNumberFormat="1" applyFont="1" applyFill="1" applyBorder="1" applyAlignment="1">
      <alignment vertical="center" wrapText="1"/>
    </xf>
    <xf numFmtId="1" fontId="10" fillId="28" borderId="23" xfId="0" applyNumberFormat="1" applyFont="1" applyFill="1" applyBorder="1" applyAlignment="1">
      <alignment horizontal="center" vertical="center"/>
    </xf>
    <xf numFmtId="1" fontId="10" fillId="28" borderId="23" xfId="0" applyNumberFormat="1" applyFont="1" applyFill="1" applyBorder="1" applyAlignment="1">
      <alignment vertical="center"/>
    </xf>
    <xf numFmtId="14" fontId="12" fillId="0" borderId="0" xfId="0" applyNumberFormat="1" applyFont="1" applyAlignment="1">
      <alignment horizontal="left" vertical="center"/>
    </xf>
    <xf numFmtId="1" fontId="11" fillId="0" borderId="6" xfId="0" applyNumberFormat="1" applyFont="1" applyBorder="1" applyAlignment="1">
      <alignment horizontal="center" vertical="top"/>
    </xf>
    <xf numFmtId="1" fontId="10" fillId="19" borderId="6" xfId="0" applyNumberFormat="1" applyFont="1" applyFill="1" applyBorder="1" applyAlignment="1">
      <alignment horizontal="left" vertical="top" wrapText="1"/>
    </xf>
    <xf numFmtId="164" fontId="11" fillId="35" borderId="42" xfId="0" applyNumberFormat="1" applyFont="1" applyFill="1" applyBorder="1" applyAlignment="1">
      <alignment horizontal="center" vertical="top"/>
    </xf>
    <xf numFmtId="164" fontId="11" fillId="35" borderId="43" xfId="0" applyNumberFormat="1" applyFont="1" applyFill="1" applyBorder="1" applyAlignment="1">
      <alignment horizontal="center" vertical="top"/>
    </xf>
    <xf numFmtId="164" fontId="11" fillId="35" borderId="44" xfId="0" applyNumberFormat="1" applyFont="1" applyFill="1" applyBorder="1" applyAlignment="1">
      <alignment horizontal="center" vertical="top"/>
    </xf>
    <xf numFmtId="49" fontId="10" fillId="0" borderId="6" xfId="0" applyNumberFormat="1" applyFont="1" applyBorder="1" applyAlignment="1">
      <alignment horizontal="center" vertical="center" textRotation="90" wrapText="1"/>
    </xf>
    <xf numFmtId="49" fontId="10" fillId="0" borderId="18" xfId="0" applyNumberFormat="1" applyFont="1" applyBorder="1" applyAlignment="1">
      <alignment horizontal="center" vertical="center" textRotation="90" wrapText="1"/>
    </xf>
    <xf numFmtId="164" fontId="11" fillId="35" borderId="15" xfId="0" applyNumberFormat="1" applyFont="1" applyFill="1" applyBorder="1" applyAlignment="1">
      <alignment horizontal="center" vertical="top"/>
    </xf>
    <xf numFmtId="164" fontId="11" fillId="35" borderId="37" xfId="0" applyNumberFormat="1" applyFont="1" applyFill="1" applyBorder="1" applyAlignment="1">
      <alignment horizontal="center" vertical="top"/>
    </xf>
    <xf numFmtId="164" fontId="11" fillId="35" borderId="38" xfId="0" applyNumberFormat="1" applyFont="1" applyFill="1" applyBorder="1" applyAlignment="1">
      <alignment horizontal="center" vertical="top"/>
    </xf>
    <xf numFmtId="164" fontId="24" fillId="22" borderId="17" xfId="0" applyNumberFormat="1" applyFont="1" applyFill="1" applyBorder="1" applyAlignment="1">
      <alignment horizontal="left" vertical="center"/>
    </xf>
    <xf numFmtId="164" fontId="24" fillId="22" borderId="11" xfId="0" applyNumberFormat="1" applyFont="1" applyFill="1" applyBorder="1" applyAlignment="1">
      <alignment horizontal="left" vertical="center"/>
    </xf>
    <xf numFmtId="164" fontId="24" fillId="22" borderId="9" xfId="0" applyNumberFormat="1" applyFont="1" applyFill="1" applyBorder="1" applyAlignment="1">
      <alignment horizontal="left" vertical="center"/>
    </xf>
    <xf numFmtId="1" fontId="24" fillId="0" borderId="17" xfId="0" applyNumberFormat="1" applyFont="1" applyBorder="1" applyAlignment="1">
      <alignment horizontal="center" vertical="center"/>
    </xf>
    <xf numFmtId="1" fontId="24" fillId="0" borderId="11" xfId="0" applyNumberFormat="1" applyFont="1" applyBorder="1" applyAlignment="1">
      <alignment horizontal="center" vertical="center"/>
    </xf>
    <xf numFmtId="1" fontId="24" fillId="0" borderId="9" xfId="0" applyNumberFormat="1" applyFont="1" applyBorder="1" applyAlignment="1">
      <alignment horizontal="center" vertical="center"/>
    </xf>
    <xf numFmtId="164" fontId="26" fillId="35" borderId="16" xfId="0" applyNumberFormat="1" applyFont="1" applyFill="1" applyBorder="1" applyAlignment="1">
      <alignment horizontal="center" vertical="top"/>
    </xf>
    <xf numFmtId="164" fontId="26" fillId="35" borderId="19" xfId="0" applyNumberFormat="1" applyFont="1" applyFill="1" applyBorder="1" applyAlignment="1">
      <alignment horizontal="center" vertical="top"/>
    </xf>
    <xf numFmtId="164" fontId="26" fillId="35" borderId="20" xfId="0" applyNumberFormat="1" applyFont="1" applyFill="1" applyBorder="1" applyAlignment="1">
      <alignment horizontal="center" vertical="top"/>
    </xf>
    <xf numFmtId="0" fontId="10" fillId="22" borderId="17" xfId="0" applyFont="1" applyFill="1" applyBorder="1" applyAlignment="1">
      <alignment horizontal="left" vertical="top" wrapText="1"/>
    </xf>
    <xf numFmtId="0" fontId="10" fillId="22" borderId="9" xfId="0" applyFont="1" applyFill="1" applyBorder="1" applyAlignment="1">
      <alignment horizontal="left" vertical="top" wrapText="1"/>
    </xf>
    <xf numFmtId="0" fontId="10" fillId="22" borderId="6" xfId="0" applyFont="1" applyFill="1" applyBorder="1" applyAlignment="1">
      <alignment horizontal="left" vertical="top" wrapText="1"/>
    </xf>
    <xf numFmtId="164" fontId="23" fillId="22" borderId="28" xfId="0" applyNumberFormat="1" applyFont="1" applyFill="1" applyBorder="1" applyAlignment="1">
      <alignment horizontal="left" vertical="center" wrapText="1"/>
    </xf>
    <xf numFmtId="164" fontId="23" fillId="22" borderId="31" xfId="0" applyNumberFormat="1" applyFont="1" applyFill="1" applyBorder="1" applyAlignment="1">
      <alignment horizontal="left" vertical="center" wrapText="1"/>
    </xf>
    <xf numFmtId="1" fontId="10" fillId="19" borderId="28" xfId="0" applyNumberFormat="1" applyFont="1" applyFill="1" applyBorder="1" applyAlignment="1">
      <alignment horizontal="center" vertical="center"/>
    </xf>
    <xf numFmtId="1" fontId="10" fillId="19" borderId="31" xfId="0" applyNumberFormat="1" applyFont="1" applyFill="1" applyBorder="1" applyAlignment="1">
      <alignment horizontal="center" vertical="center"/>
    </xf>
    <xf numFmtId="1" fontId="10" fillId="22" borderId="6" xfId="0" applyNumberFormat="1" applyFont="1" applyFill="1" applyBorder="1" applyAlignment="1">
      <alignment horizontal="left" vertical="top" wrapText="1"/>
    </xf>
    <xf numFmtId="49" fontId="10" fillId="22" borderId="6" xfId="0" applyNumberFormat="1" applyFont="1" applyFill="1" applyBorder="1" applyAlignment="1">
      <alignment horizontal="center" vertical="center" textRotation="90" wrapText="1"/>
    </xf>
    <xf numFmtId="0" fontId="11" fillId="9" borderId="6" xfId="0" applyFont="1" applyFill="1" applyBorder="1" applyAlignment="1">
      <alignment horizontal="left" vertical="top"/>
    </xf>
    <xf numFmtId="49" fontId="11" fillId="9" borderId="6" xfId="0" applyNumberFormat="1" applyFont="1" applyFill="1" applyBorder="1" applyAlignment="1">
      <alignment horizontal="center" vertical="top"/>
    </xf>
    <xf numFmtId="49" fontId="11" fillId="18" borderId="6" xfId="0" applyNumberFormat="1" applyFont="1" applyFill="1" applyBorder="1" applyAlignment="1">
      <alignment horizontal="center" vertical="top"/>
    </xf>
    <xf numFmtId="0" fontId="22" fillId="0" borderId="0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24" fillId="0" borderId="28" xfId="0" applyFont="1" applyFill="1" applyBorder="1" applyAlignment="1">
      <alignment horizontal="center" vertical="top" wrapText="1"/>
    </xf>
    <xf numFmtId="0" fontId="24" fillId="0" borderId="30" xfId="0" applyFont="1" applyFill="1" applyBorder="1" applyAlignment="1">
      <alignment horizontal="center" vertical="top" wrapText="1"/>
    </xf>
    <xf numFmtId="0" fontId="24" fillId="0" borderId="31" xfId="0" applyFont="1" applyFill="1" applyBorder="1" applyAlignment="1">
      <alignment horizontal="center" vertical="top" wrapText="1"/>
    </xf>
    <xf numFmtId="164" fontId="10" fillId="22" borderId="13" xfId="0" applyNumberFormat="1" applyFont="1" applyFill="1" applyBorder="1" applyAlignment="1">
      <alignment horizontal="center" vertical="center" textRotation="90" wrapText="1"/>
    </xf>
    <xf numFmtId="0" fontId="22" fillId="22" borderId="13" xfId="0" applyFont="1" applyFill="1" applyBorder="1" applyAlignment="1"/>
    <xf numFmtId="1" fontId="10" fillId="0" borderId="13" xfId="0" applyNumberFormat="1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1" fontId="10" fillId="28" borderId="17" xfId="0" applyNumberFormat="1" applyFont="1" applyFill="1" applyBorder="1" applyAlignment="1">
      <alignment horizontal="center" vertical="top"/>
    </xf>
    <xf numFmtId="1" fontId="10" fillId="28" borderId="9" xfId="0" applyNumberFormat="1" applyFont="1" applyFill="1" applyBorder="1" applyAlignment="1">
      <alignment horizontal="center" vertical="top"/>
    </xf>
    <xf numFmtId="164" fontId="10" fillId="0" borderId="13" xfId="0" applyNumberFormat="1" applyFont="1" applyBorder="1" applyAlignment="1">
      <alignment horizontal="center" vertical="center" textRotation="90" wrapText="1"/>
    </xf>
    <xf numFmtId="0" fontId="22" fillId="0" borderId="13" xfId="0" applyFont="1" applyBorder="1" applyAlignment="1"/>
    <xf numFmtId="164" fontId="11" fillId="35" borderId="16" xfId="0" applyNumberFormat="1" applyFont="1" applyFill="1" applyBorder="1" applyAlignment="1">
      <alignment horizontal="center" vertical="top"/>
    </xf>
    <xf numFmtId="164" fontId="11" fillId="35" borderId="19" xfId="0" applyNumberFormat="1" applyFont="1" applyFill="1" applyBorder="1" applyAlignment="1">
      <alignment horizontal="center" vertical="top"/>
    </xf>
    <xf numFmtId="164" fontId="11" fillId="35" borderId="20" xfId="0" applyNumberFormat="1" applyFont="1" applyFill="1" applyBorder="1" applyAlignment="1">
      <alignment horizontal="center" vertical="top"/>
    </xf>
    <xf numFmtId="164" fontId="10" fillId="27" borderId="17" xfId="0" applyNumberFormat="1" applyFont="1" applyFill="1" applyBorder="1" applyAlignment="1">
      <alignment horizontal="left" vertical="top" wrapText="1"/>
    </xf>
    <xf numFmtId="164" fontId="10" fillId="27" borderId="9" xfId="0" applyNumberFormat="1" applyFont="1" applyFill="1" applyBorder="1" applyAlignment="1">
      <alignment horizontal="left" vertical="top" wrapText="1"/>
    </xf>
    <xf numFmtId="0" fontId="10" fillId="0" borderId="17" xfId="0" applyNumberFormat="1" applyFont="1" applyFill="1" applyBorder="1" applyAlignment="1">
      <alignment horizontal="center" vertical="top" wrapText="1"/>
    </xf>
    <xf numFmtId="0" fontId="10" fillId="0" borderId="9" xfId="0" applyNumberFormat="1" applyFont="1" applyFill="1" applyBorder="1" applyAlignment="1">
      <alignment horizontal="center" vertical="top" wrapText="1"/>
    </xf>
    <xf numFmtId="164" fontId="10" fillId="22" borderId="17" xfId="0" applyNumberFormat="1" applyFont="1" applyFill="1" applyBorder="1" applyAlignment="1">
      <alignment horizontal="left" vertical="top" wrapText="1"/>
    </xf>
    <xf numFmtId="164" fontId="10" fillId="22" borderId="11" xfId="0" applyNumberFormat="1" applyFont="1" applyFill="1" applyBorder="1" applyAlignment="1">
      <alignment horizontal="left" vertical="top" wrapText="1"/>
    </xf>
    <xf numFmtId="164" fontId="10" fillId="22" borderId="9" xfId="0" applyNumberFormat="1" applyFont="1" applyFill="1" applyBorder="1" applyAlignment="1">
      <alignment horizontal="left" vertical="top" wrapText="1"/>
    </xf>
    <xf numFmtId="1" fontId="10" fillId="0" borderId="17" xfId="0" applyNumberFormat="1" applyFont="1" applyBorder="1" applyAlignment="1">
      <alignment horizontal="center" vertical="top"/>
    </xf>
    <xf numFmtId="1" fontId="10" fillId="0" borderId="11" xfId="0" applyNumberFormat="1" applyFont="1" applyBorder="1" applyAlignment="1">
      <alignment horizontal="center" vertical="top"/>
    </xf>
    <xf numFmtId="1" fontId="10" fillId="0" borderId="9" xfId="0" applyNumberFormat="1" applyFont="1" applyBorder="1" applyAlignment="1">
      <alignment horizontal="center" vertical="top"/>
    </xf>
    <xf numFmtId="0" fontId="10" fillId="0" borderId="17" xfId="0" applyFont="1" applyBorder="1" applyAlignment="1">
      <alignment horizontal="center" vertical="top"/>
    </xf>
    <xf numFmtId="0" fontId="10" fillId="0" borderId="11" xfId="0" applyFont="1" applyBorder="1" applyAlignment="1">
      <alignment horizontal="center" vertical="top"/>
    </xf>
    <xf numFmtId="0" fontId="10" fillId="0" borderId="9" xfId="0" applyFont="1" applyBorder="1" applyAlignment="1">
      <alignment horizontal="center" vertical="top"/>
    </xf>
    <xf numFmtId="1" fontId="10" fillId="28" borderId="23" xfId="0" applyNumberFormat="1" applyFont="1" applyFill="1" applyBorder="1" applyAlignment="1">
      <alignment horizontal="center" vertical="center" wrapText="1"/>
    </xf>
    <xf numFmtId="49" fontId="11" fillId="21" borderId="5" xfId="0" applyNumberFormat="1" applyFont="1" applyFill="1" applyBorder="1" applyAlignment="1">
      <alignment horizontal="center" vertical="top"/>
    </xf>
    <xf numFmtId="49" fontId="11" fillId="0" borderId="5" xfId="0" applyNumberFormat="1" applyFont="1" applyBorder="1" applyAlignment="1">
      <alignment horizontal="center" vertical="top"/>
    </xf>
    <xf numFmtId="0" fontId="24" fillId="0" borderId="5" xfId="0" applyFont="1" applyFill="1" applyBorder="1" applyAlignment="1">
      <alignment horizontal="left" vertical="top" wrapText="1"/>
    </xf>
    <xf numFmtId="49" fontId="24" fillId="0" borderId="5" xfId="0" applyNumberFormat="1" applyFont="1" applyBorder="1" applyAlignment="1">
      <alignment horizontal="center" vertical="center" textRotation="90" wrapText="1"/>
    </xf>
    <xf numFmtId="1" fontId="11" fillId="18" borderId="6" xfId="0" applyNumberFormat="1" applyFont="1" applyFill="1" applyBorder="1" applyAlignment="1">
      <alignment horizontal="right" vertical="top"/>
    </xf>
    <xf numFmtId="164" fontId="10" fillId="0" borderId="17" xfId="0" applyNumberFormat="1" applyFont="1" applyFill="1" applyBorder="1" applyAlignment="1">
      <alignment horizontal="center" vertical="top"/>
    </xf>
    <xf numFmtId="164" fontId="10" fillId="0" borderId="11" xfId="0" applyNumberFormat="1" applyFont="1" applyFill="1" applyBorder="1" applyAlignment="1">
      <alignment horizontal="center" vertical="top"/>
    </xf>
    <xf numFmtId="164" fontId="10" fillId="0" borderId="9" xfId="0" applyNumberFormat="1" applyFont="1" applyFill="1" applyBorder="1" applyAlignment="1">
      <alignment horizontal="center" vertical="top"/>
    </xf>
    <xf numFmtId="164" fontId="10" fillId="22" borderId="28" xfId="0" applyNumberFormat="1" applyFont="1" applyFill="1" applyBorder="1" applyAlignment="1">
      <alignment horizontal="left" vertical="top" wrapText="1"/>
    </xf>
    <xf numFmtId="164" fontId="10" fillId="22" borderId="30" xfId="0" applyNumberFormat="1" applyFont="1" applyFill="1" applyBorder="1" applyAlignment="1">
      <alignment horizontal="left" vertical="top" wrapText="1"/>
    </xf>
    <xf numFmtId="164" fontId="10" fillId="22" borderId="31" xfId="0" applyNumberFormat="1" applyFont="1" applyFill="1" applyBorder="1" applyAlignment="1">
      <alignment horizontal="left" vertical="top" wrapText="1"/>
    </xf>
    <xf numFmtId="49" fontId="26" fillId="0" borderId="6" xfId="0" applyNumberFormat="1" applyFont="1" applyBorder="1" applyAlignment="1">
      <alignment horizontal="center" vertical="top"/>
    </xf>
    <xf numFmtId="49" fontId="26" fillId="0" borderId="18" xfId="0" applyNumberFormat="1" applyFont="1" applyBorder="1" applyAlignment="1">
      <alignment horizontal="center" vertical="top"/>
    </xf>
    <xf numFmtId="0" fontId="24" fillId="0" borderId="17" xfId="0" applyFont="1" applyFill="1" applyBorder="1" applyAlignment="1">
      <alignment horizontal="left" vertical="top" wrapText="1"/>
    </xf>
    <xf numFmtId="0" fontId="24" fillId="0" borderId="11" xfId="0" applyFont="1" applyFill="1" applyBorder="1" applyAlignment="1">
      <alignment horizontal="left" vertical="top" wrapText="1"/>
    </xf>
    <xf numFmtId="0" fontId="24" fillId="0" borderId="9" xfId="0" applyFont="1" applyFill="1" applyBorder="1" applyAlignment="1">
      <alignment horizontal="left" vertical="top" wrapText="1"/>
    </xf>
    <xf numFmtId="49" fontId="24" fillId="22" borderId="6" xfId="0" applyNumberFormat="1" applyFont="1" applyFill="1" applyBorder="1" applyAlignment="1">
      <alignment horizontal="center" vertical="center" textRotation="90" wrapText="1"/>
    </xf>
    <xf numFmtId="0" fontId="28" fillId="0" borderId="17" xfId="0" applyFont="1" applyBorder="1" applyAlignment="1">
      <alignment horizontal="center" vertical="top" wrapText="1"/>
    </xf>
    <xf numFmtId="0" fontId="28" fillId="0" borderId="11" xfId="0" applyFont="1" applyBorder="1" applyAlignment="1">
      <alignment horizontal="center" vertical="top" wrapText="1"/>
    </xf>
    <xf numFmtId="0" fontId="28" fillId="0" borderId="9" xfId="0" applyFont="1" applyBorder="1" applyAlignment="1">
      <alignment horizontal="center" vertical="top" wrapText="1"/>
    </xf>
    <xf numFmtId="164" fontId="10" fillId="24" borderId="17" xfId="0" applyNumberFormat="1" applyFont="1" applyFill="1" applyBorder="1" applyAlignment="1">
      <alignment horizontal="center" vertical="top"/>
    </xf>
    <xf numFmtId="164" fontId="10" fillId="24" borderId="11" xfId="0" applyNumberFormat="1" applyFont="1" applyFill="1" applyBorder="1" applyAlignment="1">
      <alignment horizontal="center" vertical="top"/>
    </xf>
    <xf numFmtId="164" fontId="10" fillId="24" borderId="9" xfId="0" applyNumberFormat="1" applyFont="1" applyFill="1" applyBorder="1" applyAlignment="1">
      <alignment horizontal="center" vertical="top"/>
    </xf>
    <xf numFmtId="164" fontId="11" fillId="18" borderId="16" xfId="0" applyNumberFormat="1" applyFont="1" applyFill="1" applyBorder="1" applyAlignment="1">
      <alignment horizontal="center" vertical="top"/>
    </xf>
    <xf numFmtId="164" fontId="11" fillId="18" borderId="19" xfId="0" applyNumberFormat="1" applyFont="1" applyFill="1" applyBorder="1" applyAlignment="1">
      <alignment horizontal="center" vertical="top"/>
    </xf>
    <xf numFmtId="164" fontId="11" fillId="18" borderId="20" xfId="0" applyNumberFormat="1" applyFont="1" applyFill="1" applyBorder="1" applyAlignment="1">
      <alignment horizontal="center" vertical="top"/>
    </xf>
    <xf numFmtId="1" fontId="11" fillId="18" borderId="6" xfId="0" applyNumberFormat="1" applyFont="1" applyFill="1" applyBorder="1" applyAlignment="1">
      <alignment horizontal="left" vertical="top" wrapText="1"/>
    </xf>
    <xf numFmtId="164" fontId="10" fillId="22" borderId="17" xfId="0" applyNumberFormat="1" applyFont="1" applyFill="1" applyBorder="1" applyAlignment="1">
      <alignment horizontal="center" vertical="top"/>
    </xf>
    <xf numFmtId="164" fontId="10" fillId="22" borderId="11" xfId="0" applyNumberFormat="1" applyFont="1" applyFill="1" applyBorder="1" applyAlignment="1">
      <alignment horizontal="center" vertical="top"/>
    </xf>
    <xf numFmtId="164" fontId="10" fillId="22" borderId="9" xfId="0" applyNumberFormat="1" applyFont="1" applyFill="1" applyBorder="1" applyAlignment="1">
      <alignment horizontal="center" vertical="top"/>
    </xf>
    <xf numFmtId="0" fontId="24" fillId="22" borderId="17" xfId="0" applyFont="1" applyFill="1" applyBorder="1" applyAlignment="1">
      <alignment horizontal="center" vertical="top" wrapText="1"/>
    </xf>
    <xf numFmtId="0" fontId="24" fillId="22" borderId="11" xfId="0" applyFont="1" applyFill="1" applyBorder="1" applyAlignment="1">
      <alignment horizontal="center" vertical="top" wrapText="1"/>
    </xf>
    <xf numFmtId="0" fontId="24" fillId="22" borderId="9" xfId="0" applyFont="1" applyFill="1" applyBorder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top"/>
    </xf>
    <xf numFmtId="1" fontId="10" fillId="28" borderId="23" xfId="0" applyNumberFormat="1" applyFont="1" applyFill="1" applyBorder="1" applyAlignment="1">
      <alignment horizontal="center" vertical="center"/>
    </xf>
    <xf numFmtId="164" fontId="10" fillId="22" borderId="28" xfId="0" applyNumberFormat="1" applyFont="1" applyFill="1" applyBorder="1" applyAlignment="1">
      <alignment horizontal="left" vertical="center" wrapText="1"/>
    </xf>
    <xf numFmtId="164" fontId="10" fillId="22" borderId="30" xfId="0" applyNumberFormat="1" applyFont="1" applyFill="1" applyBorder="1" applyAlignment="1">
      <alignment horizontal="left" vertical="center" wrapText="1"/>
    </xf>
    <xf numFmtId="164" fontId="10" fillId="22" borderId="31" xfId="0" applyNumberFormat="1" applyFont="1" applyFill="1" applyBorder="1" applyAlignment="1">
      <alignment horizontal="left" vertical="center" wrapText="1"/>
    </xf>
    <xf numFmtId="164" fontId="10" fillId="29" borderId="17" xfId="0" applyNumberFormat="1" applyFont="1" applyFill="1" applyBorder="1" applyAlignment="1">
      <alignment horizontal="left" vertical="top" wrapText="1"/>
    </xf>
    <xf numFmtId="164" fontId="10" fillId="29" borderId="9" xfId="0" applyNumberFormat="1" applyFont="1" applyFill="1" applyBorder="1" applyAlignment="1">
      <alignment horizontal="left" vertical="top" wrapText="1"/>
    </xf>
    <xf numFmtId="1" fontId="10" fillId="27" borderId="17" xfId="0" applyNumberFormat="1" applyFont="1" applyFill="1" applyBorder="1" applyAlignment="1">
      <alignment horizontal="center" vertical="top" wrapText="1"/>
    </xf>
    <xf numFmtId="1" fontId="10" fillId="27" borderId="9" xfId="0" applyNumberFormat="1" applyFont="1" applyFill="1" applyBorder="1" applyAlignment="1">
      <alignment horizontal="center" vertical="top" wrapText="1"/>
    </xf>
    <xf numFmtId="49" fontId="11" fillId="9" borderId="17" xfId="0" applyNumberFormat="1" applyFont="1" applyFill="1" applyBorder="1" applyAlignment="1">
      <alignment horizontal="center" vertical="top"/>
    </xf>
    <xf numFmtId="49" fontId="11" fillId="9" borderId="11" xfId="0" applyNumberFormat="1" applyFont="1" applyFill="1" applyBorder="1" applyAlignment="1">
      <alignment horizontal="center" vertical="top"/>
    </xf>
    <xf numFmtId="49" fontId="11" fillId="9" borderId="9" xfId="0" applyNumberFormat="1" applyFont="1" applyFill="1" applyBorder="1" applyAlignment="1">
      <alignment horizontal="center" vertical="top"/>
    </xf>
    <xf numFmtId="49" fontId="11" fillId="18" borderId="17" xfId="0" applyNumberFormat="1" applyFont="1" applyFill="1" applyBorder="1" applyAlignment="1">
      <alignment horizontal="center" vertical="top"/>
    </xf>
    <xf numFmtId="49" fontId="11" fillId="18" borderId="11" xfId="0" applyNumberFormat="1" applyFont="1" applyFill="1" applyBorder="1" applyAlignment="1">
      <alignment horizontal="center" vertical="top"/>
    </xf>
    <xf numFmtId="49" fontId="11" fillId="18" borderId="9" xfId="0" applyNumberFormat="1" applyFont="1" applyFill="1" applyBorder="1" applyAlignment="1">
      <alignment horizontal="center" vertical="top"/>
    </xf>
    <xf numFmtId="49" fontId="11" fillId="0" borderId="17" xfId="0" applyNumberFormat="1" applyFont="1" applyBorder="1" applyAlignment="1">
      <alignment horizontal="center" vertical="top"/>
    </xf>
    <xf numFmtId="49" fontId="11" fillId="0" borderId="11" xfId="0" applyNumberFormat="1" applyFont="1" applyBorder="1" applyAlignment="1">
      <alignment horizontal="center" vertical="top"/>
    </xf>
    <xf numFmtId="49" fontId="11" fillId="0" borderId="9" xfId="0" applyNumberFormat="1" applyFont="1" applyBorder="1" applyAlignment="1">
      <alignment horizontal="center" vertical="top"/>
    </xf>
    <xf numFmtId="49" fontId="10" fillId="0" borderId="17" xfId="0" applyNumberFormat="1" applyFont="1" applyBorder="1" applyAlignment="1">
      <alignment horizontal="center" vertical="center"/>
    </xf>
    <xf numFmtId="49" fontId="10" fillId="0" borderId="11" xfId="0" applyNumberFormat="1" applyFont="1" applyBorder="1" applyAlignment="1">
      <alignment horizontal="center" vertical="center"/>
    </xf>
    <xf numFmtId="49" fontId="10" fillId="0" borderId="9" xfId="0" applyNumberFormat="1" applyFont="1" applyBorder="1" applyAlignment="1">
      <alignment horizontal="center" vertical="center"/>
    </xf>
    <xf numFmtId="0" fontId="24" fillId="0" borderId="6" xfId="0" applyFont="1" applyFill="1" applyBorder="1" applyAlignment="1">
      <alignment horizontal="left" vertical="top" wrapText="1"/>
    </xf>
    <xf numFmtId="49" fontId="11" fillId="20" borderId="5" xfId="0" applyNumberFormat="1" applyFont="1" applyFill="1" applyBorder="1" applyAlignment="1">
      <alignment horizontal="center" vertical="top"/>
    </xf>
    <xf numFmtId="1" fontId="11" fillId="22" borderId="6" xfId="0" applyNumberFormat="1" applyFont="1" applyFill="1" applyBorder="1" applyAlignment="1">
      <alignment horizontal="center" vertical="top"/>
    </xf>
    <xf numFmtId="1" fontId="10" fillId="0" borderId="6" xfId="0" applyNumberFormat="1" applyFont="1" applyFill="1" applyBorder="1" applyAlignment="1">
      <alignment horizontal="left" vertical="top" wrapText="1"/>
    </xf>
    <xf numFmtId="49" fontId="11" fillId="26" borderId="6" xfId="0" applyNumberFormat="1" applyFont="1" applyFill="1" applyBorder="1" applyAlignment="1">
      <alignment horizontal="center" vertical="top"/>
    </xf>
    <xf numFmtId="49" fontId="11" fillId="27" borderId="6" xfId="0" applyNumberFormat="1" applyFont="1" applyFill="1" applyBorder="1" applyAlignment="1">
      <alignment horizontal="center" vertical="top"/>
    </xf>
    <xf numFmtId="49" fontId="10" fillId="22" borderId="6" xfId="0" applyNumberFormat="1" applyFont="1" applyFill="1" applyBorder="1" applyAlignment="1">
      <alignment horizontal="center" vertical="center"/>
    </xf>
    <xf numFmtId="1" fontId="11" fillId="0" borderId="18" xfId="0" applyNumberFormat="1" applyFont="1" applyBorder="1" applyAlignment="1">
      <alignment horizontal="center" vertical="top"/>
    </xf>
    <xf numFmtId="1" fontId="11" fillId="18" borderId="6" xfId="0" applyNumberFormat="1" applyFont="1" applyFill="1" applyBorder="1" applyAlignment="1">
      <alignment vertical="top" wrapText="1"/>
    </xf>
    <xf numFmtId="1" fontId="11" fillId="18" borderId="8" xfId="0" applyNumberFormat="1" applyFont="1" applyFill="1" applyBorder="1" applyAlignment="1">
      <alignment vertical="top" wrapText="1"/>
    </xf>
    <xf numFmtId="1" fontId="11" fillId="18" borderId="17" xfId="0" applyNumberFormat="1" applyFont="1" applyFill="1" applyBorder="1" applyAlignment="1">
      <alignment vertical="top" wrapText="1"/>
    </xf>
    <xf numFmtId="1" fontId="10" fillId="0" borderId="8" xfId="0" applyNumberFormat="1" applyFont="1" applyBorder="1" applyAlignment="1">
      <alignment horizontal="center" vertical="top"/>
    </xf>
    <xf numFmtId="49" fontId="11" fillId="9" borderId="18" xfId="0" applyNumberFormat="1" applyFont="1" applyFill="1" applyBorder="1" applyAlignment="1">
      <alignment horizontal="center" vertical="top"/>
    </xf>
    <xf numFmtId="49" fontId="10" fillId="0" borderId="6" xfId="0" applyNumberFormat="1" applyFont="1" applyBorder="1" applyAlignment="1">
      <alignment horizontal="center" vertical="center"/>
    </xf>
    <xf numFmtId="1" fontId="10" fillId="22" borderId="18" xfId="0" applyNumberFormat="1" applyFont="1" applyFill="1" applyBorder="1" applyAlignment="1">
      <alignment horizontal="left" vertical="top" wrapText="1"/>
    </xf>
    <xf numFmtId="0" fontId="1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top" wrapText="1"/>
    </xf>
    <xf numFmtId="0" fontId="11" fillId="18" borderId="6" xfId="0" applyNumberFormat="1" applyFont="1" applyFill="1" applyBorder="1" applyAlignment="1">
      <alignment horizontal="left" vertical="top" wrapText="1"/>
    </xf>
    <xf numFmtId="0" fontId="10" fillId="0" borderId="13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top" textRotation="90" wrapText="1"/>
    </xf>
    <xf numFmtId="0" fontId="22" fillId="0" borderId="13" xfId="0" applyFont="1" applyBorder="1" applyAlignment="1">
      <alignment vertical="top"/>
    </xf>
    <xf numFmtId="1" fontId="10" fillId="0" borderId="13" xfId="0" applyNumberFormat="1" applyFont="1" applyBorder="1" applyAlignment="1">
      <alignment horizontal="center" vertical="top"/>
    </xf>
    <xf numFmtId="0" fontId="22" fillId="0" borderId="13" xfId="0" applyFont="1" applyBorder="1" applyAlignment="1">
      <alignment horizontal="center"/>
    </xf>
    <xf numFmtId="0" fontId="14" fillId="0" borderId="13" xfId="0" applyFont="1" applyBorder="1" applyAlignment="1">
      <alignment horizontal="center" vertical="center" textRotation="90" wrapText="1"/>
    </xf>
    <xf numFmtId="0" fontId="15" fillId="0" borderId="13" xfId="0" applyFont="1" applyBorder="1" applyAlignment="1">
      <alignment horizontal="center"/>
    </xf>
    <xf numFmtId="0" fontId="10" fillId="0" borderId="13" xfId="0" applyFont="1" applyBorder="1" applyAlignment="1">
      <alignment horizontal="center" vertical="center" textRotation="90" wrapText="1"/>
    </xf>
    <xf numFmtId="49" fontId="11" fillId="12" borderId="9" xfId="0" applyNumberFormat="1" applyFont="1" applyFill="1" applyBorder="1" applyAlignment="1">
      <alignment horizontal="left" vertical="top" wrapText="1"/>
    </xf>
    <xf numFmtId="0" fontId="11" fillId="17" borderId="6" xfId="0" applyFont="1" applyFill="1" applyBorder="1" applyAlignment="1">
      <alignment horizontal="left" vertical="top" wrapText="1"/>
    </xf>
    <xf numFmtId="1" fontId="10" fillId="0" borderId="0" xfId="0" applyNumberFormat="1" applyFont="1" applyBorder="1" applyAlignment="1">
      <alignment horizontal="right" vertical="center"/>
    </xf>
    <xf numFmtId="164" fontId="10" fillId="22" borderId="17" xfId="0" applyNumberFormat="1" applyFont="1" applyFill="1" applyBorder="1" applyAlignment="1">
      <alignment horizontal="left" vertical="top"/>
    </xf>
    <xf numFmtId="164" fontId="10" fillId="22" borderId="9" xfId="0" applyNumberFormat="1" applyFont="1" applyFill="1" applyBorder="1" applyAlignment="1">
      <alignment horizontal="left" vertical="top"/>
    </xf>
    <xf numFmtId="49" fontId="10" fillId="0" borderId="6" xfId="33" applyNumberFormat="1" applyFont="1" applyBorder="1" applyAlignment="1">
      <alignment horizontal="center" vertical="center" textRotation="90"/>
    </xf>
    <xf numFmtId="164" fontId="10" fillId="22" borderId="8" xfId="0" applyNumberFormat="1" applyFont="1" applyFill="1" applyBorder="1" applyAlignment="1">
      <alignment horizontal="left" vertical="top" wrapText="1"/>
    </xf>
    <xf numFmtId="49" fontId="11" fillId="0" borderId="18" xfId="0" applyNumberFormat="1" applyFont="1" applyBorder="1" applyAlignment="1">
      <alignment horizontal="center" vertical="top"/>
    </xf>
    <xf numFmtId="1" fontId="11" fillId="18" borderId="6" xfId="0" applyNumberFormat="1" applyFont="1" applyFill="1" applyBorder="1" applyAlignment="1">
      <alignment horizontal="center" vertical="top"/>
    </xf>
    <xf numFmtId="1" fontId="10" fillId="0" borderId="6" xfId="0" applyNumberFormat="1" applyFont="1" applyBorder="1" applyAlignment="1">
      <alignment horizontal="center" vertical="center"/>
    </xf>
    <xf numFmtId="164" fontId="11" fillId="35" borderId="36" xfId="0" applyNumberFormat="1" applyFont="1" applyFill="1" applyBorder="1" applyAlignment="1">
      <alignment horizontal="center" vertical="top"/>
    </xf>
    <xf numFmtId="49" fontId="11" fillId="20" borderId="23" xfId="0" applyNumberFormat="1" applyFont="1" applyFill="1" applyBorder="1" applyAlignment="1">
      <alignment horizontal="center" vertical="top"/>
    </xf>
    <xf numFmtId="164" fontId="11" fillId="9" borderId="16" xfId="0" applyNumberFormat="1" applyFont="1" applyFill="1" applyBorder="1" applyAlignment="1">
      <alignment horizontal="center" vertical="top"/>
    </xf>
    <xf numFmtId="164" fontId="11" fillId="9" borderId="19" xfId="0" applyNumberFormat="1" applyFont="1" applyFill="1" applyBorder="1" applyAlignment="1">
      <alignment horizontal="center" vertical="top"/>
    </xf>
    <xf numFmtId="164" fontId="11" fillId="9" borderId="20" xfId="0" applyNumberFormat="1" applyFont="1" applyFill="1" applyBorder="1" applyAlignment="1">
      <alignment horizontal="center" vertical="top"/>
    </xf>
    <xf numFmtId="49" fontId="11" fillId="0" borderId="23" xfId="0" applyNumberFormat="1" applyFont="1" applyBorder="1" applyAlignment="1">
      <alignment horizontal="center" vertical="top"/>
    </xf>
    <xf numFmtId="0" fontId="10" fillId="0" borderId="23" xfId="0" applyFont="1" applyBorder="1" applyAlignment="1">
      <alignment vertical="top" wrapText="1"/>
    </xf>
    <xf numFmtId="49" fontId="10" fillId="0" borderId="23" xfId="0" applyNumberFormat="1" applyFont="1" applyBorder="1" applyAlignment="1">
      <alignment horizontal="center" vertical="center"/>
    </xf>
    <xf numFmtId="49" fontId="26" fillId="9" borderId="17" xfId="0" applyNumberFormat="1" applyFont="1" applyFill="1" applyBorder="1" applyAlignment="1">
      <alignment horizontal="center" vertical="top"/>
    </xf>
    <xf numFmtId="49" fontId="26" fillId="9" borderId="9" xfId="0" applyNumberFormat="1" applyFont="1" applyFill="1" applyBorder="1" applyAlignment="1">
      <alignment horizontal="center" vertical="top"/>
    </xf>
    <xf numFmtId="49" fontId="26" fillId="0" borderId="17" xfId="0" applyNumberFormat="1" applyFont="1" applyBorder="1" applyAlignment="1">
      <alignment horizontal="center" vertical="top"/>
    </xf>
    <xf numFmtId="49" fontId="26" fillId="0" borderId="9" xfId="0" applyNumberFormat="1" applyFont="1" applyBorder="1" applyAlignment="1">
      <alignment horizontal="center" vertical="top"/>
    </xf>
    <xf numFmtId="1" fontId="24" fillId="0" borderId="17" xfId="0" applyNumberFormat="1" applyFont="1" applyFill="1" applyBorder="1" applyAlignment="1">
      <alignment horizontal="left" vertical="top" wrapText="1"/>
    </xf>
    <xf numFmtId="1" fontId="24" fillId="0" borderId="9" xfId="0" applyNumberFormat="1" applyFont="1" applyFill="1" applyBorder="1" applyAlignment="1">
      <alignment horizontal="left" vertical="top" wrapText="1"/>
    </xf>
    <xf numFmtId="1" fontId="24" fillId="0" borderId="17" xfId="0" applyNumberFormat="1" applyFont="1" applyBorder="1" applyAlignment="1">
      <alignment horizontal="center" vertical="center" textRotation="90"/>
    </xf>
    <xf numFmtId="1" fontId="24" fillId="0" borderId="9" xfId="0" applyNumberFormat="1" applyFont="1" applyBorder="1" applyAlignment="1">
      <alignment horizontal="center" vertical="center" textRotation="90"/>
    </xf>
    <xf numFmtId="164" fontId="24" fillId="34" borderId="16" xfId="0" applyNumberFormat="1" applyFont="1" applyFill="1" applyBorder="1" applyAlignment="1">
      <alignment horizontal="center" vertical="top"/>
    </xf>
    <xf numFmtId="164" fontId="24" fillId="34" borderId="19" xfId="0" applyNumberFormat="1" applyFont="1" applyFill="1" applyBorder="1" applyAlignment="1">
      <alignment horizontal="center" vertical="top"/>
    </xf>
    <xf numFmtId="164" fontId="24" fillId="34" borderId="20" xfId="0" applyNumberFormat="1" applyFont="1" applyFill="1" applyBorder="1" applyAlignment="1">
      <alignment horizontal="center" vertical="top"/>
    </xf>
    <xf numFmtId="0" fontId="11" fillId="20" borderId="23" xfId="0" applyFont="1" applyFill="1" applyBorder="1" applyAlignment="1">
      <alignment vertical="top"/>
    </xf>
    <xf numFmtId="49" fontId="11" fillId="18" borderId="23" xfId="0" applyNumberFormat="1" applyFont="1" applyFill="1" applyBorder="1" applyAlignment="1">
      <alignment horizontal="left" vertical="top"/>
    </xf>
    <xf numFmtId="1" fontId="10" fillId="0" borderId="17" xfId="0" applyNumberFormat="1" applyFont="1" applyFill="1" applyBorder="1" applyAlignment="1">
      <alignment horizontal="left" vertical="top" wrapText="1"/>
    </xf>
    <xf numFmtId="1" fontId="10" fillId="0" borderId="9" xfId="0" applyNumberFormat="1" applyFont="1" applyFill="1" applyBorder="1" applyAlignment="1">
      <alignment horizontal="left" vertical="top" wrapText="1"/>
    </xf>
    <xf numFmtId="164" fontId="10" fillId="34" borderId="16" xfId="0" applyNumberFormat="1" applyFont="1" applyFill="1" applyBorder="1" applyAlignment="1">
      <alignment horizontal="center" vertical="top"/>
    </xf>
    <xf numFmtId="164" fontId="10" fillId="34" borderId="19" xfId="0" applyNumberFormat="1" applyFont="1" applyFill="1" applyBorder="1" applyAlignment="1">
      <alignment horizontal="center" vertical="top"/>
    </xf>
    <xf numFmtId="164" fontId="10" fillId="34" borderId="20" xfId="0" applyNumberFormat="1" applyFont="1" applyFill="1" applyBorder="1" applyAlignment="1">
      <alignment horizontal="center" vertical="top"/>
    </xf>
    <xf numFmtId="1" fontId="10" fillId="0" borderId="17" xfId="0" applyNumberFormat="1" applyFont="1" applyBorder="1" applyAlignment="1">
      <alignment horizontal="center" vertical="center"/>
    </xf>
    <xf numFmtId="1" fontId="10" fillId="0" borderId="9" xfId="0" applyNumberFormat="1" applyFont="1" applyBorder="1" applyAlignment="1">
      <alignment horizontal="center" vertical="center"/>
    </xf>
    <xf numFmtId="1" fontId="11" fillId="18" borderId="17" xfId="0" applyNumberFormat="1" applyFont="1" applyFill="1" applyBorder="1" applyAlignment="1">
      <alignment horizontal="center" vertical="top"/>
    </xf>
    <xf numFmtId="1" fontId="11" fillId="18" borderId="9" xfId="0" applyNumberFormat="1" applyFont="1" applyFill="1" applyBorder="1" applyAlignment="1">
      <alignment horizontal="center" vertical="top"/>
    </xf>
    <xf numFmtId="1" fontId="26" fillId="18" borderId="17" xfId="0" applyNumberFormat="1" applyFont="1" applyFill="1" applyBorder="1" applyAlignment="1">
      <alignment horizontal="center" vertical="top"/>
    </xf>
    <xf numFmtId="1" fontId="26" fillId="18" borderId="9" xfId="0" applyNumberFormat="1" applyFont="1" applyFill="1" applyBorder="1" applyAlignment="1">
      <alignment horizontal="center" vertical="top"/>
    </xf>
    <xf numFmtId="1" fontId="10" fillId="22" borderId="17" xfId="0" applyNumberFormat="1" applyFont="1" applyFill="1" applyBorder="1" applyAlignment="1">
      <alignment horizontal="center" vertical="top"/>
    </xf>
    <xf numFmtId="1" fontId="10" fillId="22" borderId="9" xfId="0" applyNumberFormat="1" applyFont="1" applyFill="1" applyBorder="1" applyAlignment="1">
      <alignment horizontal="center" vertical="top"/>
    </xf>
    <xf numFmtId="1" fontId="11" fillId="0" borderId="17" xfId="0" applyNumberFormat="1" applyFont="1" applyBorder="1" applyAlignment="1">
      <alignment horizontal="center" vertical="top"/>
    </xf>
    <xf numFmtId="1" fontId="11" fillId="0" borderId="9" xfId="0" applyNumberFormat="1" applyFont="1" applyBorder="1" applyAlignment="1">
      <alignment horizontal="center" vertical="top"/>
    </xf>
    <xf numFmtId="1" fontId="11" fillId="9" borderId="6" xfId="0" applyNumberFormat="1" applyFont="1" applyFill="1" applyBorder="1" applyAlignment="1">
      <alignment horizontal="right" vertical="top"/>
    </xf>
    <xf numFmtId="164" fontId="10" fillId="0" borderId="6" xfId="0" applyNumberFormat="1" applyFont="1" applyFill="1" applyBorder="1" applyAlignment="1">
      <alignment horizontal="center" vertical="top"/>
    </xf>
    <xf numFmtId="164" fontId="10" fillId="22" borderId="6" xfId="0" applyNumberFormat="1" applyFont="1" applyFill="1" applyBorder="1" applyAlignment="1">
      <alignment horizontal="center" vertical="top" wrapText="1"/>
    </xf>
    <xf numFmtId="164" fontId="10" fillId="24" borderId="6" xfId="0" applyNumberFormat="1" applyFont="1" applyFill="1" applyBorder="1" applyAlignment="1">
      <alignment horizontal="center" vertical="top" wrapText="1"/>
    </xf>
    <xf numFmtId="1" fontId="24" fillId="0" borderId="6" xfId="0" applyNumberFormat="1" applyFont="1" applyFill="1" applyBorder="1" applyAlignment="1">
      <alignment horizontal="left" vertical="top" wrapText="1"/>
    </xf>
    <xf numFmtId="1" fontId="24" fillId="0" borderId="18" xfId="0" applyNumberFormat="1" applyFont="1" applyFill="1" applyBorder="1" applyAlignment="1">
      <alignment horizontal="left" vertical="top" wrapText="1"/>
    </xf>
    <xf numFmtId="49" fontId="24" fillId="0" borderId="6" xfId="0" applyNumberFormat="1" applyFont="1" applyBorder="1" applyAlignment="1">
      <alignment horizontal="center" vertical="center" textRotation="90"/>
    </xf>
    <xf numFmtId="49" fontId="24" fillId="0" borderId="18" xfId="0" applyNumberFormat="1" applyFont="1" applyBorder="1" applyAlignment="1">
      <alignment horizontal="center" vertical="center" textRotation="90"/>
    </xf>
    <xf numFmtId="49" fontId="10" fillId="0" borderId="6" xfId="0" applyNumberFormat="1" applyFont="1" applyBorder="1" applyAlignment="1">
      <alignment horizontal="center" vertical="center" textRotation="90"/>
    </xf>
    <xf numFmtId="49" fontId="10" fillId="0" borderId="18" xfId="0" applyNumberFormat="1" applyFont="1" applyBorder="1" applyAlignment="1">
      <alignment horizontal="center" vertical="center" textRotation="90"/>
    </xf>
    <xf numFmtId="49" fontId="10" fillId="0" borderId="16" xfId="0" applyNumberFormat="1" applyFont="1" applyBorder="1" applyAlignment="1">
      <alignment horizontal="center" vertical="center" textRotation="90"/>
    </xf>
    <xf numFmtId="49" fontId="26" fillId="18" borderId="6" xfId="0" applyNumberFormat="1" applyFont="1" applyFill="1" applyBorder="1" applyAlignment="1">
      <alignment horizontal="center" vertical="top"/>
    </xf>
    <xf numFmtId="49" fontId="26" fillId="18" borderId="18" xfId="0" applyNumberFormat="1" applyFont="1" applyFill="1" applyBorder="1" applyAlignment="1">
      <alignment horizontal="center" vertical="top"/>
    </xf>
    <xf numFmtId="49" fontId="26" fillId="9" borderId="6" xfId="0" applyNumberFormat="1" applyFont="1" applyFill="1" applyBorder="1" applyAlignment="1">
      <alignment horizontal="center" vertical="top"/>
    </xf>
    <xf numFmtId="49" fontId="26" fillId="9" borderId="18" xfId="0" applyNumberFormat="1" applyFont="1" applyFill="1" applyBorder="1" applyAlignment="1">
      <alignment horizontal="center" vertical="top"/>
    </xf>
    <xf numFmtId="49" fontId="11" fillId="18" borderId="18" xfId="0" applyNumberFormat="1" applyFont="1" applyFill="1" applyBorder="1" applyAlignment="1">
      <alignment horizontal="center" vertical="top"/>
    </xf>
    <xf numFmtId="164" fontId="24" fillId="32" borderId="17" xfId="0" applyNumberFormat="1" applyFont="1" applyFill="1" applyBorder="1" applyAlignment="1">
      <alignment horizontal="left" vertical="center"/>
    </xf>
    <xf numFmtId="164" fontId="24" fillId="32" borderId="27" xfId="0" applyNumberFormat="1" applyFont="1" applyFill="1" applyBorder="1" applyAlignment="1">
      <alignment horizontal="left" vertical="center"/>
    </xf>
    <xf numFmtId="164" fontId="24" fillId="32" borderId="11" xfId="0" applyNumberFormat="1" applyFont="1" applyFill="1" applyBorder="1" applyAlignment="1">
      <alignment horizontal="left" vertical="center"/>
    </xf>
    <xf numFmtId="164" fontId="24" fillId="32" borderId="9" xfId="0" applyNumberFormat="1" applyFont="1" applyFill="1" applyBorder="1" applyAlignment="1">
      <alignment horizontal="left" vertical="center"/>
    </xf>
    <xf numFmtId="1" fontId="24" fillId="22" borderId="6" xfId="0" applyNumberFormat="1" applyFont="1" applyFill="1" applyBorder="1" applyAlignment="1">
      <alignment horizontal="left" vertical="top" wrapText="1"/>
    </xf>
    <xf numFmtId="1" fontId="24" fillId="22" borderId="18" xfId="0" applyNumberFormat="1" applyFont="1" applyFill="1" applyBorder="1" applyAlignment="1">
      <alignment horizontal="left" vertical="top" wrapText="1"/>
    </xf>
    <xf numFmtId="1" fontId="24" fillId="0" borderId="8" xfId="0" applyNumberFormat="1" applyFont="1" applyBorder="1" applyAlignment="1">
      <alignment horizontal="center" vertical="center" textRotation="90" wrapText="1"/>
    </xf>
    <xf numFmtId="1" fontId="24" fillId="0" borderId="11" xfId="0" applyNumberFormat="1" applyFont="1" applyBorder="1" applyAlignment="1">
      <alignment horizontal="center" vertical="center" textRotation="90" wrapText="1"/>
    </xf>
    <xf numFmtId="1" fontId="24" fillId="0" borderId="9" xfId="0" applyNumberFormat="1" applyFont="1" applyBorder="1" applyAlignment="1">
      <alignment horizontal="center" vertical="center" textRotation="90" wrapText="1"/>
    </xf>
    <xf numFmtId="49" fontId="24" fillId="22" borderId="6" xfId="0" applyNumberFormat="1" applyFont="1" applyFill="1" applyBorder="1" applyAlignment="1">
      <alignment horizontal="center" vertical="center"/>
    </xf>
    <xf numFmtId="49" fontId="24" fillId="22" borderId="18" xfId="0" applyNumberFormat="1" applyFont="1" applyFill="1" applyBorder="1" applyAlignment="1">
      <alignment horizontal="center" vertical="center"/>
    </xf>
    <xf numFmtId="49" fontId="24" fillId="0" borderId="5" xfId="0" applyNumberFormat="1" applyFont="1" applyBorder="1" applyAlignment="1">
      <alignment horizontal="center" vertical="center"/>
    </xf>
    <xf numFmtId="1" fontId="11" fillId="9" borderId="6" xfId="0" applyNumberFormat="1" applyFont="1" applyFill="1" applyBorder="1" applyAlignment="1">
      <alignment horizontal="center" vertical="top"/>
    </xf>
    <xf numFmtId="164" fontId="10" fillId="22" borderId="6" xfId="0" applyNumberFormat="1" applyFont="1" applyFill="1" applyBorder="1" applyAlignment="1">
      <alignment horizontal="center" vertical="top"/>
    </xf>
    <xf numFmtId="1" fontId="28" fillId="0" borderId="6" xfId="0" applyNumberFormat="1" applyFont="1" applyBorder="1" applyAlignment="1">
      <alignment horizontal="center" vertical="top"/>
    </xf>
    <xf numFmtId="49" fontId="10" fillId="0" borderId="17" xfId="0" applyNumberFormat="1" applyFont="1" applyBorder="1" applyAlignment="1">
      <alignment horizontal="center" vertical="center" textRotation="90" wrapText="1"/>
    </xf>
    <xf numFmtId="49" fontId="10" fillId="0" borderId="9" xfId="0" applyNumberFormat="1" applyFont="1" applyBorder="1" applyAlignment="1">
      <alignment horizontal="center" vertical="center" textRotation="90" wrapText="1"/>
    </xf>
    <xf numFmtId="49" fontId="11" fillId="18" borderId="23" xfId="0" applyNumberFormat="1" applyFont="1" applyFill="1" applyBorder="1" applyAlignment="1">
      <alignment horizontal="center" vertical="top"/>
    </xf>
    <xf numFmtId="0" fontId="10" fillId="0" borderId="23" xfId="0" applyFont="1" applyBorder="1" applyAlignment="1">
      <alignment horizontal="left" vertical="top" wrapText="1"/>
    </xf>
    <xf numFmtId="49" fontId="11" fillId="9" borderId="8" xfId="0" applyNumberFormat="1" applyFont="1" applyFill="1" applyBorder="1" applyAlignment="1">
      <alignment horizontal="center" vertical="top"/>
    </xf>
    <xf numFmtId="49" fontId="11" fillId="18" borderId="8" xfId="0" applyNumberFormat="1" applyFont="1" applyFill="1" applyBorder="1" applyAlignment="1">
      <alignment horizontal="center" vertical="top"/>
    </xf>
    <xf numFmtId="1" fontId="11" fillId="0" borderId="8" xfId="0" applyNumberFormat="1" applyFont="1" applyBorder="1" applyAlignment="1">
      <alignment horizontal="center" vertical="top"/>
    </xf>
    <xf numFmtId="1" fontId="11" fillId="9" borderId="16" xfId="0" applyNumberFormat="1" applyFont="1" applyFill="1" applyBorder="1" applyAlignment="1">
      <alignment horizontal="right" vertical="top"/>
    </xf>
    <xf numFmtId="1" fontId="11" fillId="9" borderId="19" xfId="0" applyNumberFormat="1" applyFont="1" applyFill="1" applyBorder="1" applyAlignment="1">
      <alignment horizontal="right" vertical="top"/>
    </xf>
    <xf numFmtId="1" fontId="11" fillId="9" borderId="20" xfId="0" applyNumberFormat="1" applyFont="1" applyFill="1" applyBorder="1" applyAlignment="1">
      <alignment horizontal="right" vertical="top"/>
    </xf>
    <xf numFmtId="1" fontId="11" fillId="9" borderId="6" xfId="0" applyNumberFormat="1" applyFont="1" applyFill="1" applyBorder="1" applyAlignment="1">
      <alignment horizontal="left" vertical="top" wrapText="1"/>
    </xf>
    <xf numFmtId="1" fontId="25" fillId="0" borderId="6" xfId="0" applyNumberFormat="1" applyFont="1" applyFill="1" applyBorder="1" applyAlignment="1">
      <alignment horizontal="left" vertical="top" wrapText="1"/>
    </xf>
    <xf numFmtId="49" fontId="25" fillId="0" borderId="6" xfId="0" applyNumberFormat="1" applyFont="1" applyBorder="1" applyAlignment="1">
      <alignment horizontal="center" vertical="center"/>
    </xf>
    <xf numFmtId="1" fontId="10" fillId="0" borderId="8" xfId="0" applyNumberFormat="1" applyFont="1" applyFill="1" applyBorder="1" applyAlignment="1">
      <alignment horizontal="left" vertical="top" wrapText="1"/>
    </xf>
    <xf numFmtId="49" fontId="10" fillId="0" borderId="8" xfId="0" applyNumberFormat="1" applyFont="1" applyBorder="1" applyAlignment="1">
      <alignment horizontal="center" vertical="center"/>
    </xf>
    <xf numFmtId="0" fontId="22" fillId="35" borderId="24" xfId="0" applyFont="1" applyFill="1" applyBorder="1" applyAlignment="1">
      <alignment horizontal="center"/>
    </xf>
    <xf numFmtId="0" fontId="22" fillId="35" borderId="26" xfId="0" applyFont="1" applyFill="1" applyBorder="1" applyAlignment="1">
      <alignment horizontal="center"/>
    </xf>
    <xf numFmtId="0" fontId="22" fillId="35" borderId="25" xfId="0" applyFont="1" applyFill="1" applyBorder="1" applyAlignment="1">
      <alignment horizontal="center"/>
    </xf>
    <xf numFmtId="0" fontId="22" fillId="18" borderId="24" xfId="0" applyFont="1" applyFill="1" applyBorder="1" applyAlignment="1">
      <alignment horizontal="center"/>
    </xf>
    <xf numFmtId="0" fontId="22" fillId="18" borderId="26" xfId="0" applyFont="1" applyFill="1" applyBorder="1" applyAlignment="1">
      <alignment horizontal="center"/>
    </xf>
    <xf numFmtId="0" fontId="22" fillId="18" borderId="25" xfId="0" applyFont="1" applyFill="1" applyBorder="1" applyAlignment="1">
      <alignment horizontal="center"/>
    </xf>
    <xf numFmtId="0" fontId="10" fillId="0" borderId="28" xfId="0" applyFont="1" applyBorder="1" applyAlignment="1">
      <alignment horizontal="left" vertical="top" wrapText="1"/>
    </xf>
    <xf numFmtId="0" fontId="10" fillId="0" borderId="30" xfId="0" applyFont="1" applyBorder="1" applyAlignment="1">
      <alignment horizontal="left" vertical="top" wrapText="1"/>
    </xf>
    <xf numFmtId="0" fontId="10" fillId="0" borderId="31" xfId="0" applyFont="1" applyBorder="1" applyAlignment="1">
      <alignment horizontal="left" vertical="top" wrapText="1"/>
    </xf>
    <xf numFmtId="0" fontId="10" fillId="0" borderId="28" xfId="0" applyFont="1" applyBorder="1" applyAlignment="1">
      <alignment horizontal="center" vertical="top"/>
    </xf>
    <xf numFmtId="0" fontId="10" fillId="0" borderId="30" xfId="0" applyFont="1" applyBorder="1" applyAlignment="1">
      <alignment horizontal="center" vertical="top"/>
    </xf>
    <xf numFmtId="0" fontId="10" fillId="0" borderId="31" xfId="0" applyFont="1" applyBorder="1" applyAlignment="1">
      <alignment horizontal="center" vertical="top"/>
    </xf>
    <xf numFmtId="0" fontId="11" fillId="18" borderId="24" xfId="0" applyFont="1" applyFill="1" applyBorder="1" applyAlignment="1">
      <alignment horizontal="right" vertical="top"/>
    </xf>
    <xf numFmtId="0" fontId="11" fillId="18" borderId="26" xfId="0" applyFont="1" applyFill="1" applyBorder="1" applyAlignment="1">
      <alignment horizontal="right" vertical="top"/>
    </xf>
    <xf numFmtId="0" fontId="11" fillId="18" borderId="25" xfId="0" applyFont="1" applyFill="1" applyBorder="1" applyAlignment="1">
      <alignment horizontal="right" vertical="top"/>
    </xf>
    <xf numFmtId="49" fontId="10" fillId="0" borderId="23" xfId="0" applyNumberFormat="1" applyFont="1" applyBorder="1" applyAlignment="1">
      <alignment horizontal="center" vertical="center" textRotation="90"/>
    </xf>
    <xf numFmtId="164" fontId="10" fillId="22" borderId="10" xfId="0" applyNumberFormat="1" applyFont="1" applyFill="1" applyBorder="1" applyAlignment="1">
      <alignment horizontal="left" vertical="top" wrapText="1"/>
    </xf>
    <xf numFmtId="164" fontId="10" fillId="22" borderId="0" xfId="0" applyNumberFormat="1" applyFont="1" applyFill="1" applyBorder="1" applyAlignment="1">
      <alignment horizontal="left" vertical="top" wrapText="1"/>
    </xf>
    <xf numFmtId="164" fontId="11" fillId="35" borderId="40" xfId="0" applyNumberFormat="1" applyFont="1" applyFill="1" applyBorder="1" applyAlignment="1">
      <alignment horizontal="center" vertical="top"/>
    </xf>
    <xf numFmtId="164" fontId="11" fillId="35" borderId="39" xfId="0" applyNumberFormat="1" applyFont="1" applyFill="1" applyBorder="1" applyAlignment="1">
      <alignment horizontal="center" vertical="top"/>
    </xf>
    <xf numFmtId="164" fontId="11" fillId="35" borderId="41" xfId="0" applyNumberFormat="1" applyFont="1" applyFill="1" applyBorder="1" applyAlignment="1">
      <alignment horizontal="center" vertical="top"/>
    </xf>
    <xf numFmtId="164" fontId="11" fillId="35" borderId="10" xfId="0" applyNumberFormat="1" applyFont="1" applyFill="1" applyBorder="1" applyAlignment="1">
      <alignment horizontal="center" vertical="top"/>
    </xf>
    <xf numFmtId="164" fontId="11" fillId="35" borderId="0" xfId="0" applyNumberFormat="1" applyFont="1" applyFill="1" applyBorder="1" applyAlignment="1">
      <alignment horizontal="center" vertical="top"/>
    </xf>
    <xf numFmtId="164" fontId="11" fillId="35" borderId="27" xfId="0" applyNumberFormat="1" applyFont="1" applyFill="1" applyBorder="1" applyAlignment="1">
      <alignment horizontal="center" vertical="top"/>
    </xf>
    <xf numFmtId="164" fontId="24" fillId="19" borderId="17" xfId="0" applyNumberFormat="1" applyFont="1" applyFill="1" applyBorder="1" applyAlignment="1">
      <alignment horizontal="left" vertical="top" wrapText="1"/>
    </xf>
    <xf numFmtId="164" fontId="24" fillId="19" borderId="9" xfId="0" applyNumberFormat="1" applyFont="1" applyFill="1" applyBorder="1" applyAlignment="1">
      <alignment horizontal="left" vertical="top" wrapText="1"/>
    </xf>
    <xf numFmtId="1" fontId="11" fillId="17" borderId="16" xfId="0" applyNumberFormat="1" applyFont="1" applyFill="1" applyBorder="1" applyAlignment="1">
      <alignment horizontal="right" vertical="top"/>
    </xf>
    <xf numFmtId="1" fontId="11" fillId="17" borderId="19" xfId="0" applyNumberFormat="1" applyFont="1" applyFill="1" applyBorder="1" applyAlignment="1">
      <alignment horizontal="right" vertical="top"/>
    </xf>
    <xf numFmtId="1" fontId="11" fillId="17" borderId="20" xfId="0" applyNumberFormat="1" applyFont="1" applyFill="1" applyBorder="1" applyAlignment="1">
      <alignment horizontal="right" vertical="top"/>
    </xf>
    <xf numFmtId="49" fontId="11" fillId="0" borderId="0" xfId="0" applyNumberFormat="1" applyFont="1" applyFill="1" applyBorder="1" applyAlignment="1">
      <alignment horizontal="center" vertical="top"/>
    </xf>
    <xf numFmtId="0" fontId="10" fillId="0" borderId="23" xfId="0" applyFont="1" applyBorder="1" applyAlignment="1">
      <alignment horizontal="center" vertical="center"/>
    </xf>
    <xf numFmtId="0" fontId="11" fillId="30" borderId="24" xfId="0" applyFont="1" applyFill="1" applyBorder="1" applyAlignment="1">
      <alignment horizontal="left" vertical="center"/>
    </xf>
    <xf numFmtId="0" fontId="11" fillId="30" borderId="26" xfId="0" applyFont="1" applyFill="1" applyBorder="1" applyAlignment="1">
      <alignment horizontal="left" vertical="center"/>
    </xf>
    <xf numFmtId="0" fontId="11" fillId="30" borderId="25" xfId="0" applyFont="1" applyFill="1" applyBorder="1" applyAlignment="1">
      <alignment horizontal="left" vertical="center"/>
    </xf>
    <xf numFmtId="49" fontId="10" fillId="0" borderId="26" xfId="0" applyNumberFormat="1" applyFont="1" applyFill="1" applyBorder="1" applyAlignment="1">
      <alignment vertical="center"/>
    </xf>
    <xf numFmtId="49" fontId="10" fillId="0" borderId="25" xfId="0" applyNumberFormat="1" applyFont="1" applyFill="1" applyBorder="1" applyAlignment="1">
      <alignment vertical="center"/>
    </xf>
    <xf numFmtId="0" fontId="10" fillId="0" borderId="26" xfId="0" applyFont="1" applyBorder="1" applyAlignment="1">
      <alignment vertical="center" wrapText="1"/>
    </xf>
    <xf numFmtId="0" fontId="10" fillId="0" borderId="25" xfId="0" applyFont="1" applyBorder="1" applyAlignment="1">
      <alignment vertical="center" wrapText="1"/>
    </xf>
    <xf numFmtId="0" fontId="10" fillId="0" borderId="26" xfId="0" applyFont="1" applyFill="1" applyBorder="1" applyAlignment="1">
      <alignment vertical="center" wrapText="1"/>
    </xf>
    <xf numFmtId="0" fontId="10" fillId="0" borderId="25" xfId="0" applyFont="1" applyFill="1" applyBorder="1" applyAlignment="1">
      <alignment vertical="center" wrapText="1"/>
    </xf>
    <xf numFmtId="0" fontId="10" fillId="36" borderId="24" xfId="0" applyFont="1" applyFill="1" applyBorder="1" applyAlignment="1">
      <alignment vertical="center"/>
    </xf>
    <xf numFmtId="0" fontId="10" fillId="36" borderId="26" xfId="0" applyFont="1" applyFill="1" applyBorder="1" applyAlignment="1">
      <alignment vertical="center"/>
    </xf>
    <xf numFmtId="0" fontId="10" fillId="36" borderId="25" xfId="0" applyFont="1" applyFill="1" applyBorder="1" applyAlignment="1">
      <alignment vertical="center"/>
    </xf>
    <xf numFmtId="0" fontId="11" fillId="33" borderId="24" xfId="0" applyFont="1" applyFill="1" applyBorder="1" applyAlignment="1">
      <alignment horizontal="left" vertical="center"/>
    </xf>
    <xf numFmtId="0" fontId="11" fillId="33" borderId="26" xfId="0" applyFont="1" applyFill="1" applyBorder="1" applyAlignment="1">
      <alignment horizontal="left" vertical="center"/>
    </xf>
    <xf numFmtId="0" fontId="11" fillId="33" borderId="25" xfId="0" applyFont="1" applyFill="1" applyBorder="1" applyAlignment="1">
      <alignment horizontal="left" vertical="center"/>
    </xf>
    <xf numFmtId="49" fontId="21" fillId="9" borderId="17" xfId="0" applyNumberFormat="1" applyFont="1" applyFill="1" applyBorder="1" applyAlignment="1">
      <alignment horizontal="center" vertical="top"/>
    </xf>
    <xf numFmtId="49" fontId="21" fillId="9" borderId="9" xfId="0" applyNumberFormat="1" applyFont="1" applyFill="1" applyBorder="1" applyAlignment="1">
      <alignment horizontal="center" vertical="top"/>
    </xf>
    <xf numFmtId="0" fontId="10" fillId="22" borderId="23" xfId="0" applyFont="1" applyFill="1" applyBorder="1" applyAlignment="1">
      <alignment vertical="top" wrapText="1"/>
    </xf>
    <xf numFmtId="49" fontId="21" fillId="0" borderId="17" xfId="0" applyNumberFormat="1" applyFont="1" applyFill="1" applyBorder="1" applyAlignment="1">
      <alignment horizontal="center" vertical="top"/>
    </xf>
    <xf numFmtId="49" fontId="21" fillId="0" borderId="9" xfId="0" applyNumberFormat="1" applyFont="1" applyFill="1" applyBorder="1" applyAlignment="1">
      <alignment horizontal="center" vertical="top"/>
    </xf>
    <xf numFmtId="0" fontId="23" fillId="28" borderId="17" xfId="0" applyFont="1" applyFill="1" applyBorder="1" applyAlignment="1">
      <alignment horizontal="left" vertical="top" wrapText="1"/>
    </xf>
    <xf numFmtId="0" fontId="23" fillId="28" borderId="9" xfId="0" applyFont="1" applyFill="1" applyBorder="1" applyAlignment="1">
      <alignment horizontal="left" vertical="top" wrapText="1"/>
    </xf>
    <xf numFmtId="49" fontId="23" fillId="22" borderId="17" xfId="0" applyNumberFormat="1" applyFont="1" applyFill="1" applyBorder="1" applyAlignment="1">
      <alignment horizontal="center" vertical="center"/>
    </xf>
    <xf numFmtId="49" fontId="23" fillId="22" borderId="9" xfId="0" applyNumberFormat="1" applyFont="1" applyFill="1" applyBorder="1" applyAlignment="1">
      <alignment horizontal="center" vertical="center"/>
    </xf>
    <xf numFmtId="0" fontId="23" fillId="37" borderId="16" xfId="0" applyFont="1" applyFill="1" applyBorder="1" applyAlignment="1">
      <alignment horizontal="center" vertical="center" wrapText="1"/>
    </xf>
    <xf numFmtId="0" fontId="23" fillId="37" borderId="36" xfId="0" applyFont="1" applyFill="1" applyBorder="1" applyAlignment="1">
      <alignment horizontal="center" vertical="center" wrapText="1"/>
    </xf>
    <xf numFmtId="0" fontId="23" fillId="37" borderId="20" xfId="0" applyFont="1" applyFill="1" applyBorder="1" applyAlignment="1">
      <alignment horizontal="center" vertical="center" wrapText="1"/>
    </xf>
    <xf numFmtId="0" fontId="22" fillId="20" borderId="33" xfId="0" applyFont="1" applyFill="1" applyBorder="1" applyAlignment="1">
      <alignment horizontal="center"/>
    </xf>
    <xf numFmtId="0" fontId="22" fillId="20" borderId="32" xfId="0" applyFont="1" applyFill="1" applyBorder="1" applyAlignment="1">
      <alignment horizontal="center"/>
    </xf>
    <xf numFmtId="0" fontId="22" fillId="20" borderId="34" xfId="0" applyFont="1" applyFill="1" applyBorder="1" applyAlignment="1">
      <alignment horizontal="center"/>
    </xf>
    <xf numFmtId="164" fontId="11" fillId="17" borderId="16" xfId="0" applyNumberFormat="1" applyFont="1" applyFill="1" applyBorder="1" applyAlignment="1">
      <alignment horizontal="center" vertical="top"/>
    </xf>
    <xf numFmtId="164" fontId="11" fillId="17" borderId="19" xfId="0" applyNumberFormat="1" applyFont="1" applyFill="1" applyBorder="1" applyAlignment="1">
      <alignment horizontal="center" vertical="top"/>
    </xf>
    <xf numFmtId="164" fontId="11" fillId="17" borderId="20" xfId="0" applyNumberFormat="1" applyFont="1" applyFill="1" applyBorder="1" applyAlignment="1">
      <alignment horizontal="center" vertical="top"/>
    </xf>
    <xf numFmtId="49" fontId="11" fillId="20" borderId="33" xfId="0" applyNumberFormat="1" applyFont="1" applyFill="1" applyBorder="1" applyAlignment="1">
      <alignment horizontal="right" vertical="top"/>
    </xf>
    <xf numFmtId="49" fontId="11" fillId="20" borderId="32" xfId="0" applyNumberFormat="1" applyFont="1" applyFill="1" applyBorder="1" applyAlignment="1">
      <alignment horizontal="right" vertical="top"/>
    </xf>
    <xf numFmtId="49" fontId="11" fillId="20" borderId="34" xfId="0" applyNumberFormat="1" applyFont="1" applyFill="1" applyBorder="1" applyAlignment="1">
      <alignment horizontal="right" vertical="top"/>
    </xf>
    <xf numFmtId="0" fontId="10" fillId="0" borderId="24" xfId="20" applyFont="1" applyBorder="1" applyAlignment="1">
      <alignment horizontal="left" vertical="top" wrapText="1"/>
    </xf>
    <xf numFmtId="0" fontId="10" fillId="0" borderId="25" xfId="20" applyFont="1" applyBorder="1" applyAlignment="1">
      <alignment horizontal="left" vertical="top" wrapText="1"/>
    </xf>
    <xf numFmtId="0" fontId="19" fillId="0" borderId="0" xfId="20" applyFont="1" applyFill="1" applyBorder="1" applyAlignment="1">
      <alignment horizontal="left" vertical="top" wrapText="1"/>
    </xf>
    <xf numFmtId="0" fontId="11" fillId="0" borderId="23" xfId="20" applyFont="1" applyBorder="1" applyAlignment="1">
      <alignment horizontal="center" vertical="center"/>
    </xf>
    <xf numFmtId="0" fontId="10" fillId="0" borderId="24" xfId="20" applyFont="1" applyBorder="1" applyAlignment="1">
      <alignment horizontal="center" vertical="top" wrapText="1"/>
    </xf>
    <xf numFmtId="0" fontId="10" fillId="0" borderId="25" xfId="20" applyFont="1" applyBorder="1" applyAlignment="1">
      <alignment horizontal="center" vertical="top" wrapText="1"/>
    </xf>
    <xf numFmtId="0" fontId="10" fillId="22" borderId="24" xfId="20" applyFont="1" applyFill="1" applyBorder="1" applyAlignment="1">
      <alignment horizontal="left" vertical="top" wrapText="1"/>
    </xf>
    <xf numFmtId="0" fontId="10" fillId="22" borderId="25" xfId="20" applyFont="1" applyFill="1" applyBorder="1" applyAlignment="1">
      <alignment horizontal="left" vertical="top" wrapText="1"/>
    </xf>
  </cellXfs>
  <cellStyles count="38">
    <cellStyle name="20% – paryškinimas 1" xfId="1" builtinId="30" customBuiltin="1"/>
    <cellStyle name="20% – paryškinimas 2" xfId="2" builtinId="34" customBuiltin="1"/>
    <cellStyle name="20% – paryškinimas 3" xfId="3" builtinId="38" customBuiltin="1"/>
    <cellStyle name="20% – paryškinimas 4" xfId="4" builtinId="42" customBuiltin="1"/>
    <cellStyle name="20% – paryškinimas 5" xfId="5" builtinId="46" customBuiltin="1"/>
    <cellStyle name="20% – paryškinimas 6" xfId="6" builtinId="50" customBuiltin="1"/>
    <cellStyle name="40% – paryškinimas 1" xfId="7" builtinId="31" customBuiltin="1"/>
    <cellStyle name="40% – paryškinimas 2" xfId="8" builtinId="35" customBuiltin="1"/>
    <cellStyle name="40% – paryškinimas 3" xfId="9" builtinId="39" customBuiltin="1"/>
    <cellStyle name="40% – paryškinimas 4" xfId="10" builtinId="43" customBuiltin="1"/>
    <cellStyle name="40% – paryškinimas 5" xfId="11" builtinId="47" customBuiltin="1"/>
    <cellStyle name="40% – paryškinimas 6" xfId="12" builtinId="51" customBuiltin="1"/>
    <cellStyle name="60% – paryškinimas 1" xfId="13" builtinId="32" customBuiltin="1"/>
    <cellStyle name="60% – paryškinimas 2" xfId="14" builtinId="36" customBuiltin="1"/>
    <cellStyle name="60% – paryškinimas 3" xfId="15" builtinId="40" customBuiltin="1"/>
    <cellStyle name="60% – paryškinimas 4" xfId="16" builtinId="44" customBuiltin="1"/>
    <cellStyle name="60% – paryškinimas 5" xfId="17" builtinId="48" customBuiltin="1"/>
    <cellStyle name="60% – paryškinimas 6" xfId="18" builtinId="52" customBuiltin="1"/>
    <cellStyle name="Blogas" xfId="19" builtinId="27" customBuiltin="1"/>
    <cellStyle name="Excel Built-in Normal" xfId="20"/>
    <cellStyle name="Įprastas" xfId="0" builtinId="0"/>
    <cellStyle name="Įprastas 2" xfId="37"/>
    <cellStyle name="Įvestis" xfId="21" builtinId="20" customBuiltin="1"/>
    <cellStyle name="Įvestis 2" xfId="34"/>
    <cellStyle name="Kablelis" xfId="33" builtinId="3"/>
    <cellStyle name="Neutralus" xfId="22" builtinId="28" customBuiltin="1"/>
    <cellStyle name="Paryškinimas 1" xfId="23" builtinId="29" customBuiltin="1"/>
    <cellStyle name="Paryškinimas 2" xfId="24" builtinId="33" customBuiltin="1"/>
    <cellStyle name="Paryškinimas 3" xfId="25" builtinId="37" customBuiltin="1"/>
    <cellStyle name="Paryškinimas 4" xfId="26" builtinId="41" customBuiltin="1"/>
    <cellStyle name="Paryškinimas 5" xfId="27" builtinId="45" customBuiltin="1"/>
    <cellStyle name="Paryškinimas 6" xfId="28" builtinId="49" customBuiltin="1"/>
    <cellStyle name="Pastaba" xfId="29" builtinId="10" customBuiltin="1"/>
    <cellStyle name="Pastaba 2" xfId="35"/>
    <cellStyle name="Skaičiavimas" xfId="30" builtinId="22" customBuiltin="1"/>
    <cellStyle name="Skaičiavimas 2" xfId="36"/>
    <cellStyle name="Susietas langelis" xfId="31" builtinId="24" customBuiltin="1"/>
    <cellStyle name="Tikrinimo langelis" xfId="32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6E6E6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K209"/>
  <sheetViews>
    <sheetView tabSelected="1" zoomScale="95" zoomScaleNormal="95" zoomScaleSheetLayoutView="100" workbookViewId="0">
      <selection activeCell="T9" sqref="T9"/>
    </sheetView>
  </sheetViews>
  <sheetFormatPr defaultColWidth="9.140625" defaultRowHeight="15" x14ac:dyDescent="0.2"/>
  <cols>
    <col min="1" max="1" width="4" style="3" customWidth="1"/>
    <col min="2" max="2" width="4.42578125" style="3" customWidth="1"/>
    <col min="3" max="3" width="3.7109375" style="3" customWidth="1"/>
    <col min="4" max="4" width="23.28515625" style="21" customWidth="1"/>
    <col min="5" max="5" width="8" style="3" customWidth="1"/>
    <col min="6" max="6" width="7.85546875" style="170" customWidth="1"/>
    <col min="7" max="7" width="11.5703125" style="4" customWidth="1"/>
    <col min="8" max="8" width="10.5703125" style="4" customWidth="1"/>
    <col min="9" max="9" width="9.28515625" style="4" customWidth="1"/>
    <col min="10" max="10" width="11.85546875" style="4" customWidth="1"/>
    <col min="11" max="11" width="12.28515625" style="4" customWidth="1"/>
    <col min="12" max="12" width="10.28515625" style="4" customWidth="1"/>
    <col min="13" max="13" width="7" style="7" customWidth="1"/>
    <col min="14" max="14" width="6.42578125" style="7" customWidth="1"/>
    <col min="15" max="15" width="6.28515625" style="7" customWidth="1"/>
    <col min="16" max="16" width="2.85546875" style="13" hidden="1" customWidth="1"/>
    <col min="17" max="17" width="8.140625" style="5" customWidth="1"/>
    <col min="18" max="18" width="7.28515625" style="5" customWidth="1"/>
    <col min="19" max="19" width="8.28515625" style="5" customWidth="1"/>
    <col min="20" max="20" width="8.42578125" style="5" customWidth="1"/>
    <col min="21" max="245" width="9.140625" style="5"/>
    <col min="246" max="16384" width="9.140625" style="6"/>
  </cols>
  <sheetData>
    <row r="1" spans="1:245" s="16" customFormat="1" x14ac:dyDescent="0.2">
      <c r="A1" s="3"/>
      <c r="B1" s="3"/>
      <c r="C1" s="3"/>
      <c r="D1" s="21"/>
      <c r="E1" s="3"/>
      <c r="F1" s="170"/>
      <c r="G1" s="4"/>
      <c r="H1" s="4"/>
      <c r="I1" s="4"/>
      <c r="J1" s="4"/>
      <c r="K1" s="297" t="s">
        <v>204</v>
      </c>
      <c r="L1" s="297"/>
      <c r="M1" s="297"/>
      <c r="N1" s="297"/>
      <c r="O1" s="7"/>
      <c r="P1" s="13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</row>
    <row r="2" spans="1:245" s="16" customFormat="1" x14ac:dyDescent="0.2">
      <c r="A2" s="3"/>
      <c r="B2" s="3"/>
      <c r="C2" s="3"/>
      <c r="D2" s="21"/>
      <c r="E2" s="3"/>
      <c r="F2" s="170"/>
      <c r="G2" s="4"/>
      <c r="H2" s="4"/>
      <c r="I2" s="4"/>
      <c r="J2" s="4"/>
      <c r="K2" s="297" t="s">
        <v>205</v>
      </c>
      <c r="L2" s="297"/>
      <c r="M2" s="297"/>
      <c r="N2" s="297"/>
      <c r="O2" s="7"/>
      <c r="P2" s="13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  <c r="GV2" s="15"/>
      <c r="GW2" s="15"/>
      <c r="GX2" s="15"/>
      <c r="GY2" s="15"/>
      <c r="GZ2" s="15"/>
      <c r="HA2" s="15"/>
      <c r="HB2" s="15"/>
      <c r="HC2" s="15"/>
      <c r="HD2" s="15"/>
      <c r="HE2" s="15"/>
      <c r="HF2" s="15"/>
      <c r="HG2" s="15"/>
      <c r="HH2" s="15"/>
      <c r="HI2" s="15"/>
      <c r="HJ2" s="15"/>
      <c r="HK2" s="15"/>
      <c r="HL2" s="15"/>
      <c r="HM2" s="15"/>
      <c r="HN2" s="15"/>
      <c r="HO2" s="15"/>
      <c r="HP2" s="15"/>
      <c r="HQ2" s="15"/>
      <c r="HR2" s="15"/>
      <c r="HS2" s="15"/>
      <c r="HT2" s="15"/>
      <c r="HU2" s="15"/>
      <c r="HV2" s="15"/>
      <c r="HW2" s="15"/>
      <c r="HX2" s="15"/>
      <c r="HY2" s="15"/>
      <c r="HZ2" s="15"/>
      <c r="IA2" s="15"/>
      <c r="IB2" s="15"/>
      <c r="IC2" s="15"/>
      <c r="ID2" s="15"/>
      <c r="IE2" s="15"/>
      <c r="IF2" s="15"/>
      <c r="IG2" s="15"/>
      <c r="IH2" s="15"/>
      <c r="II2" s="15"/>
      <c r="IJ2" s="15"/>
      <c r="IK2" s="15"/>
    </row>
    <row r="3" spans="1:245" s="16" customFormat="1" x14ac:dyDescent="0.2">
      <c r="A3" s="3"/>
      <c r="B3" s="3"/>
      <c r="C3" s="3"/>
      <c r="D3" s="21"/>
      <c r="E3" s="3"/>
      <c r="F3" s="170"/>
      <c r="G3" s="4"/>
      <c r="H3" s="4"/>
      <c r="I3" s="4"/>
      <c r="J3" s="4"/>
      <c r="K3" s="297" t="s">
        <v>206</v>
      </c>
      <c r="L3" s="297"/>
      <c r="M3" s="297"/>
      <c r="N3" s="297"/>
      <c r="O3" s="7"/>
      <c r="P3" s="13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K3" s="15"/>
      <c r="DL3" s="15"/>
      <c r="DM3" s="15"/>
      <c r="DN3" s="15"/>
      <c r="DO3" s="15"/>
      <c r="DP3" s="15"/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15"/>
      <c r="EJ3" s="15"/>
      <c r="EK3" s="15"/>
      <c r="EL3" s="15"/>
      <c r="EM3" s="15"/>
      <c r="EN3" s="15"/>
      <c r="EO3" s="15"/>
      <c r="EP3" s="15"/>
      <c r="EQ3" s="15"/>
      <c r="ER3" s="15"/>
      <c r="ES3" s="15"/>
      <c r="ET3" s="15"/>
      <c r="EU3" s="15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15"/>
      <c r="FH3" s="15"/>
      <c r="FI3" s="15"/>
      <c r="FJ3" s="15"/>
      <c r="FK3" s="15"/>
      <c r="FL3" s="15"/>
      <c r="FM3" s="15"/>
      <c r="FN3" s="15"/>
      <c r="FO3" s="15"/>
      <c r="FP3" s="15"/>
      <c r="FQ3" s="15"/>
      <c r="FR3" s="15"/>
      <c r="FS3" s="15"/>
      <c r="FT3" s="15"/>
      <c r="FU3" s="15"/>
      <c r="FV3" s="15"/>
      <c r="FW3" s="15"/>
      <c r="FX3" s="15"/>
      <c r="FY3" s="15"/>
      <c r="FZ3" s="15"/>
      <c r="GA3" s="15"/>
      <c r="GB3" s="15"/>
      <c r="GC3" s="15"/>
      <c r="GD3" s="15"/>
      <c r="GE3" s="15"/>
      <c r="GF3" s="15"/>
      <c r="GG3" s="15"/>
      <c r="GH3" s="15"/>
      <c r="GI3" s="15"/>
      <c r="GJ3" s="15"/>
      <c r="GK3" s="15"/>
      <c r="GL3" s="15"/>
      <c r="GM3" s="15"/>
      <c r="GN3" s="15"/>
      <c r="GO3" s="15"/>
      <c r="GP3" s="15"/>
      <c r="GQ3" s="15"/>
      <c r="GR3" s="15"/>
      <c r="GS3" s="15"/>
      <c r="GT3" s="15"/>
      <c r="GU3" s="15"/>
      <c r="GV3" s="15"/>
      <c r="GW3" s="15"/>
      <c r="GX3" s="15"/>
      <c r="GY3" s="15"/>
      <c r="GZ3" s="15"/>
      <c r="HA3" s="15"/>
      <c r="HB3" s="15"/>
      <c r="HC3" s="15"/>
      <c r="HD3" s="15"/>
      <c r="HE3" s="15"/>
      <c r="HF3" s="15"/>
      <c r="HG3" s="15"/>
      <c r="HH3" s="15"/>
      <c r="HI3" s="15"/>
      <c r="HJ3" s="15"/>
      <c r="HK3" s="15"/>
      <c r="HL3" s="15"/>
      <c r="HM3" s="15"/>
      <c r="HN3" s="15"/>
      <c r="HO3" s="15"/>
      <c r="HP3" s="15"/>
      <c r="HQ3" s="15"/>
      <c r="HR3" s="15"/>
      <c r="HS3" s="15"/>
      <c r="HT3" s="15"/>
      <c r="HU3" s="15"/>
      <c r="HV3" s="15"/>
      <c r="HW3" s="15"/>
      <c r="HX3" s="15"/>
      <c r="HY3" s="15"/>
      <c r="HZ3" s="15"/>
      <c r="IA3" s="15"/>
      <c r="IB3" s="15"/>
      <c r="IC3" s="15"/>
      <c r="ID3" s="15"/>
      <c r="IE3" s="15"/>
      <c r="IF3" s="15"/>
      <c r="IG3" s="15"/>
      <c r="IH3" s="15"/>
      <c r="II3" s="15"/>
      <c r="IJ3" s="15"/>
      <c r="IK3" s="15"/>
    </row>
    <row r="4" spans="1:245" s="16" customFormat="1" x14ac:dyDescent="0.2">
      <c r="A4" s="3"/>
      <c r="B4" s="3"/>
      <c r="C4" s="3"/>
      <c r="D4" s="21"/>
      <c r="E4" s="3"/>
      <c r="F4" s="170"/>
      <c r="G4" s="4"/>
      <c r="H4" s="4"/>
      <c r="I4" s="4"/>
      <c r="J4" s="4"/>
      <c r="K4" s="297" t="s">
        <v>207</v>
      </c>
      <c r="L4" s="297"/>
      <c r="M4" s="297"/>
      <c r="N4" s="297"/>
      <c r="O4" s="7"/>
      <c r="P4" s="13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5"/>
      <c r="DR4" s="15"/>
      <c r="DS4" s="15"/>
      <c r="DT4" s="15"/>
      <c r="DU4" s="15"/>
      <c r="DV4" s="15"/>
      <c r="DW4" s="15"/>
      <c r="DX4" s="15"/>
      <c r="DY4" s="15"/>
      <c r="DZ4" s="15"/>
      <c r="EA4" s="15"/>
      <c r="EB4" s="15"/>
      <c r="EC4" s="15"/>
      <c r="ED4" s="15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  <c r="ES4" s="15"/>
      <c r="ET4" s="15"/>
      <c r="EU4" s="15"/>
      <c r="EV4" s="15"/>
      <c r="EW4" s="15"/>
      <c r="EX4" s="15"/>
      <c r="EY4" s="15"/>
      <c r="EZ4" s="15"/>
      <c r="FA4" s="15"/>
      <c r="FB4" s="15"/>
      <c r="FC4" s="15"/>
      <c r="FD4" s="15"/>
      <c r="FE4" s="15"/>
      <c r="FF4" s="15"/>
      <c r="FG4" s="15"/>
      <c r="FH4" s="15"/>
      <c r="FI4" s="15"/>
      <c r="FJ4" s="15"/>
      <c r="FK4" s="15"/>
      <c r="FL4" s="15"/>
      <c r="FM4" s="15"/>
      <c r="FN4" s="15"/>
      <c r="FO4" s="15"/>
      <c r="FP4" s="15"/>
      <c r="FQ4" s="15"/>
      <c r="FR4" s="15"/>
      <c r="FS4" s="15"/>
      <c r="FT4" s="15"/>
      <c r="FU4" s="15"/>
      <c r="FV4" s="15"/>
      <c r="FW4" s="15"/>
      <c r="FX4" s="15"/>
      <c r="FY4" s="15"/>
      <c r="FZ4" s="15"/>
      <c r="GA4" s="15"/>
      <c r="GB4" s="15"/>
      <c r="GC4" s="15"/>
      <c r="GD4" s="15"/>
      <c r="GE4" s="15"/>
      <c r="GF4" s="15"/>
      <c r="GG4" s="15"/>
      <c r="GH4" s="15"/>
      <c r="GI4" s="15"/>
      <c r="GJ4" s="15"/>
      <c r="GK4" s="15"/>
      <c r="GL4" s="15"/>
      <c r="GM4" s="15"/>
      <c r="GN4" s="15"/>
      <c r="GO4" s="15"/>
      <c r="GP4" s="15"/>
      <c r="GQ4" s="15"/>
      <c r="GR4" s="15"/>
      <c r="GS4" s="15"/>
      <c r="GT4" s="15"/>
      <c r="GU4" s="15"/>
      <c r="GV4" s="15"/>
      <c r="GW4" s="15"/>
      <c r="GX4" s="15"/>
      <c r="GY4" s="15"/>
      <c r="GZ4" s="15"/>
      <c r="HA4" s="15"/>
      <c r="HB4" s="15"/>
      <c r="HC4" s="15"/>
      <c r="HD4" s="15"/>
      <c r="HE4" s="15"/>
      <c r="HF4" s="15"/>
      <c r="HG4" s="15"/>
      <c r="HH4" s="15"/>
      <c r="HI4" s="15"/>
      <c r="HJ4" s="15"/>
      <c r="HK4" s="15"/>
      <c r="HL4" s="15"/>
      <c r="HM4" s="15"/>
      <c r="HN4" s="15"/>
      <c r="HO4" s="15"/>
      <c r="HP4" s="15"/>
      <c r="HQ4" s="15"/>
      <c r="HR4" s="15"/>
      <c r="HS4" s="15"/>
      <c r="HT4" s="15"/>
      <c r="HU4" s="15"/>
      <c r="HV4" s="15"/>
      <c r="HW4" s="15"/>
      <c r="HX4" s="15"/>
      <c r="HY4" s="15"/>
      <c r="HZ4" s="15"/>
      <c r="IA4" s="15"/>
      <c r="IB4" s="15"/>
      <c r="IC4" s="15"/>
      <c r="ID4" s="15"/>
      <c r="IE4" s="15"/>
      <c r="IF4" s="15"/>
      <c r="IG4" s="15"/>
      <c r="IH4" s="15"/>
      <c r="II4" s="15"/>
      <c r="IJ4" s="15"/>
      <c r="IK4" s="15"/>
    </row>
    <row r="5" spans="1:245" s="16" customFormat="1" x14ac:dyDescent="0.2">
      <c r="A5" s="3"/>
      <c r="B5" s="3"/>
      <c r="C5" s="3"/>
      <c r="D5" s="21"/>
      <c r="E5" s="3"/>
      <c r="F5" s="170"/>
      <c r="G5" s="4"/>
      <c r="H5" s="4"/>
      <c r="I5" s="4"/>
      <c r="J5" s="4"/>
      <c r="K5" s="297" t="s">
        <v>210</v>
      </c>
      <c r="L5" s="297"/>
      <c r="M5" s="297"/>
      <c r="N5" s="297"/>
      <c r="O5" s="297"/>
      <c r="P5" s="13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  <c r="FF5" s="15"/>
      <c r="FG5" s="15"/>
      <c r="FH5" s="15"/>
      <c r="FI5" s="15"/>
      <c r="FJ5" s="15"/>
      <c r="FK5" s="15"/>
      <c r="FL5" s="15"/>
      <c r="FM5" s="15"/>
      <c r="FN5" s="15"/>
      <c r="FO5" s="15"/>
      <c r="FP5" s="15"/>
      <c r="FQ5" s="15"/>
      <c r="FR5" s="15"/>
      <c r="FS5" s="15"/>
      <c r="FT5" s="15"/>
      <c r="FU5" s="15"/>
      <c r="FV5" s="15"/>
      <c r="FW5" s="15"/>
      <c r="FX5" s="15"/>
      <c r="FY5" s="15"/>
      <c r="FZ5" s="15"/>
      <c r="GA5" s="15"/>
      <c r="GB5" s="15"/>
      <c r="GC5" s="15"/>
      <c r="GD5" s="15"/>
      <c r="GE5" s="15"/>
      <c r="GF5" s="15"/>
      <c r="GG5" s="15"/>
      <c r="GH5" s="15"/>
      <c r="GI5" s="15"/>
      <c r="GJ5" s="15"/>
      <c r="GK5" s="15"/>
      <c r="GL5" s="15"/>
      <c r="GM5" s="15"/>
      <c r="GN5" s="15"/>
      <c r="GO5" s="15"/>
      <c r="GP5" s="15"/>
      <c r="GQ5" s="15"/>
      <c r="GR5" s="15"/>
      <c r="GS5" s="15"/>
      <c r="GT5" s="15"/>
      <c r="GU5" s="15"/>
      <c r="GV5" s="15"/>
      <c r="GW5" s="15"/>
      <c r="GX5" s="15"/>
      <c r="GY5" s="15"/>
      <c r="GZ5" s="15"/>
      <c r="HA5" s="15"/>
      <c r="HB5" s="15"/>
      <c r="HC5" s="15"/>
      <c r="HD5" s="15"/>
      <c r="HE5" s="15"/>
      <c r="HF5" s="15"/>
      <c r="HG5" s="15"/>
      <c r="HH5" s="15"/>
      <c r="HI5" s="15"/>
      <c r="HJ5" s="15"/>
      <c r="HK5" s="15"/>
      <c r="HL5" s="15"/>
      <c r="HM5" s="15"/>
      <c r="HN5" s="15"/>
      <c r="HO5" s="15"/>
      <c r="HP5" s="15"/>
      <c r="HQ5" s="15"/>
      <c r="HR5" s="15"/>
      <c r="HS5" s="15"/>
      <c r="HT5" s="15"/>
      <c r="HU5" s="15"/>
      <c r="HV5" s="15"/>
      <c r="HW5" s="15"/>
      <c r="HX5" s="15"/>
      <c r="HY5" s="15"/>
      <c r="HZ5" s="15"/>
      <c r="IA5" s="15"/>
      <c r="IB5" s="15"/>
      <c r="IC5" s="15"/>
      <c r="ID5" s="15"/>
      <c r="IE5" s="15"/>
      <c r="IF5" s="15"/>
      <c r="IG5" s="15"/>
      <c r="IH5" s="15"/>
      <c r="II5" s="15"/>
      <c r="IJ5" s="15"/>
      <c r="IK5" s="15"/>
    </row>
    <row r="6" spans="1:245" s="16" customFormat="1" ht="9.75" customHeight="1" x14ac:dyDescent="0.2">
      <c r="A6" s="3"/>
      <c r="B6" s="3"/>
      <c r="C6" s="3"/>
      <c r="D6" s="21"/>
      <c r="E6" s="3"/>
      <c r="F6" s="170"/>
      <c r="G6" s="4"/>
      <c r="H6" s="4"/>
      <c r="I6" s="4"/>
      <c r="J6" s="4"/>
      <c r="K6" s="4"/>
      <c r="L6" s="276"/>
      <c r="M6" s="276"/>
      <c r="N6" s="276"/>
      <c r="O6" s="276"/>
      <c r="P6" s="13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  <c r="ES6" s="15"/>
      <c r="ET6" s="15"/>
      <c r="EU6" s="15"/>
      <c r="EV6" s="15"/>
      <c r="EW6" s="15"/>
      <c r="EX6" s="15"/>
      <c r="EY6" s="15"/>
      <c r="EZ6" s="15"/>
      <c r="FA6" s="15"/>
      <c r="FB6" s="15"/>
      <c r="FC6" s="15"/>
      <c r="FD6" s="15"/>
      <c r="FE6" s="15"/>
      <c r="FF6" s="15"/>
      <c r="FG6" s="15"/>
      <c r="FH6" s="15"/>
      <c r="FI6" s="15"/>
      <c r="FJ6" s="15"/>
      <c r="FK6" s="15"/>
      <c r="FL6" s="15"/>
      <c r="FM6" s="15"/>
      <c r="FN6" s="15"/>
      <c r="FO6" s="15"/>
      <c r="FP6" s="15"/>
      <c r="FQ6" s="15"/>
      <c r="FR6" s="15"/>
      <c r="FS6" s="15"/>
      <c r="FT6" s="15"/>
      <c r="FU6" s="15"/>
      <c r="FV6" s="15"/>
      <c r="FW6" s="15"/>
      <c r="FX6" s="15"/>
      <c r="FY6" s="15"/>
      <c r="FZ6" s="15"/>
      <c r="GA6" s="15"/>
      <c r="GB6" s="15"/>
      <c r="GC6" s="15"/>
      <c r="GD6" s="15"/>
      <c r="GE6" s="15"/>
      <c r="GF6" s="15"/>
      <c r="GG6" s="15"/>
      <c r="GH6" s="15"/>
      <c r="GI6" s="15"/>
      <c r="GJ6" s="15"/>
      <c r="GK6" s="15"/>
      <c r="GL6" s="15"/>
      <c r="GM6" s="15"/>
      <c r="GN6" s="15"/>
      <c r="GO6" s="15"/>
      <c r="GP6" s="15"/>
      <c r="GQ6" s="15"/>
      <c r="GR6" s="15"/>
      <c r="GS6" s="15"/>
      <c r="GT6" s="15"/>
      <c r="GU6" s="15"/>
      <c r="GV6" s="15"/>
      <c r="GW6" s="15"/>
      <c r="GX6" s="15"/>
      <c r="GY6" s="15"/>
      <c r="GZ6" s="15"/>
      <c r="HA6" s="15"/>
      <c r="HB6" s="15"/>
      <c r="HC6" s="15"/>
      <c r="HD6" s="15"/>
      <c r="HE6" s="15"/>
      <c r="HF6" s="15"/>
      <c r="HG6" s="15"/>
      <c r="HH6" s="15"/>
      <c r="HI6" s="15"/>
      <c r="HJ6" s="15"/>
      <c r="HK6" s="15"/>
      <c r="HL6" s="15"/>
      <c r="HM6" s="15"/>
      <c r="HN6" s="15"/>
      <c r="HO6" s="15"/>
      <c r="HP6" s="15"/>
      <c r="HQ6" s="15"/>
      <c r="HR6" s="15"/>
      <c r="HS6" s="15"/>
      <c r="HT6" s="15"/>
      <c r="HU6" s="15"/>
      <c r="HV6" s="15"/>
      <c r="HW6" s="15"/>
      <c r="HX6" s="15"/>
      <c r="HY6" s="15"/>
      <c r="HZ6" s="15"/>
      <c r="IA6" s="15"/>
      <c r="IB6" s="15"/>
      <c r="IC6" s="15"/>
      <c r="ID6" s="15"/>
      <c r="IE6" s="15"/>
      <c r="IF6" s="15"/>
      <c r="IG6" s="15"/>
      <c r="IH6" s="15"/>
      <c r="II6" s="15"/>
      <c r="IJ6" s="15"/>
      <c r="IK6" s="15"/>
    </row>
    <row r="7" spans="1:245" ht="17.850000000000001" customHeight="1" x14ac:dyDescent="0.2">
      <c r="A7" s="428" t="s">
        <v>142</v>
      </c>
      <c r="B7" s="428"/>
      <c r="C7" s="428"/>
      <c r="D7" s="428"/>
      <c r="E7" s="428"/>
      <c r="F7" s="428"/>
      <c r="G7" s="428"/>
      <c r="H7" s="428"/>
      <c r="I7" s="428"/>
      <c r="J7" s="428"/>
      <c r="K7" s="428"/>
      <c r="L7" s="428"/>
      <c r="M7" s="428"/>
      <c r="N7" s="428"/>
      <c r="O7" s="428"/>
      <c r="P7" s="29"/>
      <c r="Q7" s="30"/>
      <c r="R7" s="30"/>
    </row>
    <row r="8" spans="1:245" ht="14.85" customHeight="1" x14ac:dyDescent="0.2">
      <c r="A8" s="429" t="s">
        <v>91</v>
      </c>
      <c r="B8" s="429"/>
      <c r="C8" s="429"/>
      <c r="D8" s="429"/>
      <c r="E8" s="429"/>
      <c r="F8" s="429"/>
      <c r="G8" s="429"/>
      <c r="H8" s="429"/>
      <c r="I8" s="429"/>
      <c r="J8" s="429"/>
      <c r="K8" s="429"/>
      <c r="L8" s="429"/>
      <c r="M8" s="429"/>
      <c r="N8" s="429"/>
      <c r="O8" s="429"/>
      <c r="P8" s="29"/>
      <c r="Q8" s="30"/>
      <c r="R8" s="30"/>
    </row>
    <row r="9" spans="1:245" ht="17.25" customHeight="1" x14ac:dyDescent="0.2">
      <c r="A9" s="31"/>
      <c r="B9" s="31"/>
      <c r="C9" s="31"/>
      <c r="D9" s="32"/>
      <c r="E9" s="31"/>
      <c r="G9" s="33"/>
      <c r="H9" s="34"/>
      <c r="I9" s="34"/>
      <c r="J9" s="34"/>
      <c r="K9" s="34"/>
      <c r="L9" s="34"/>
      <c r="M9" s="441" t="s">
        <v>79</v>
      </c>
      <c r="N9" s="441"/>
      <c r="O9" s="441"/>
      <c r="P9" s="35"/>
      <c r="Q9" s="34"/>
      <c r="R9" s="34"/>
      <c r="S9" s="10"/>
      <c r="T9" s="10"/>
      <c r="U9" s="10"/>
      <c r="V9" s="10"/>
      <c r="W9" s="10"/>
      <c r="X9" s="10"/>
      <c r="Y9" s="10"/>
    </row>
    <row r="10" spans="1:245" ht="17.25" customHeight="1" x14ac:dyDescent="0.2">
      <c r="A10" s="432" t="s">
        <v>0</v>
      </c>
      <c r="B10" s="432" t="s">
        <v>1</v>
      </c>
      <c r="C10" s="432" t="s">
        <v>2</v>
      </c>
      <c r="D10" s="431" t="s">
        <v>3</v>
      </c>
      <c r="E10" s="438" t="s">
        <v>4</v>
      </c>
      <c r="F10" s="436" t="s">
        <v>5</v>
      </c>
      <c r="G10" s="340" t="s">
        <v>84</v>
      </c>
      <c r="H10" s="340" t="s">
        <v>85</v>
      </c>
      <c r="I10" s="334" t="s">
        <v>86</v>
      </c>
      <c r="J10" s="340" t="s">
        <v>87</v>
      </c>
      <c r="K10" s="340" t="s">
        <v>88</v>
      </c>
      <c r="L10" s="434" t="s">
        <v>89</v>
      </c>
      <c r="M10" s="435"/>
      <c r="N10" s="435"/>
      <c r="O10" s="435"/>
      <c r="P10" s="35"/>
      <c r="Q10" s="34"/>
      <c r="R10" s="34"/>
      <c r="S10" s="10"/>
      <c r="T10" s="10"/>
      <c r="U10" s="10"/>
      <c r="V10" s="10"/>
      <c r="W10" s="10"/>
      <c r="X10" s="10"/>
      <c r="Y10" s="10"/>
    </row>
    <row r="11" spans="1:245" ht="17.25" customHeight="1" x14ac:dyDescent="0.2">
      <c r="A11" s="433"/>
      <c r="B11" s="433"/>
      <c r="C11" s="433"/>
      <c r="D11" s="337"/>
      <c r="E11" s="341"/>
      <c r="F11" s="437"/>
      <c r="G11" s="341"/>
      <c r="H11" s="435"/>
      <c r="I11" s="335"/>
      <c r="J11" s="341"/>
      <c r="K11" s="341"/>
      <c r="L11" s="340" t="s">
        <v>90</v>
      </c>
      <c r="M11" s="336" t="s">
        <v>92</v>
      </c>
      <c r="N11" s="337"/>
      <c r="O11" s="337"/>
      <c r="P11" s="35"/>
      <c r="Q11" s="34"/>
      <c r="R11" s="34"/>
      <c r="S11" s="10"/>
      <c r="T11" s="10"/>
      <c r="U11" s="10"/>
      <c r="V11" s="10"/>
      <c r="W11" s="10"/>
      <c r="X11" s="10"/>
      <c r="Y11" s="10"/>
    </row>
    <row r="12" spans="1:245" ht="100.7" customHeight="1" x14ac:dyDescent="0.2">
      <c r="A12" s="433"/>
      <c r="B12" s="433"/>
      <c r="C12" s="433"/>
      <c r="D12" s="337"/>
      <c r="E12" s="341"/>
      <c r="F12" s="437"/>
      <c r="G12" s="341"/>
      <c r="H12" s="435"/>
      <c r="I12" s="335"/>
      <c r="J12" s="341"/>
      <c r="K12" s="341"/>
      <c r="L12" s="341"/>
      <c r="M12" s="36" t="s">
        <v>63</v>
      </c>
      <c r="N12" s="36" t="s">
        <v>64</v>
      </c>
      <c r="O12" s="36" t="s">
        <v>93</v>
      </c>
      <c r="P12" s="29"/>
      <c r="Q12" s="30"/>
      <c r="R12" s="30"/>
    </row>
    <row r="13" spans="1:245" ht="22.5" customHeight="1" x14ac:dyDescent="0.2">
      <c r="A13" s="439" t="s">
        <v>153</v>
      </c>
      <c r="B13" s="439"/>
      <c r="C13" s="439"/>
      <c r="D13" s="439"/>
      <c r="E13" s="439"/>
      <c r="F13" s="439"/>
      <c r="G13" s="439"/>
      <c r="H13" s="439"/>
      <c r="I13" s="439"/>
      <c r="J13" s="439"/>
      <c r="K13" s="439"/>
      <c r="L13" s="439"/>
      <c r="M13" s="439"/>
      <c r="N13" s="439"/>
      <c r="O13" s="439"/>
      <c r="P13" s="29"/>
      <c r="Q13" s="30"/>
      <c r="R13" s="30"/>
    </row>
    <row r="14" spans="1:245" ht="22.5" customHeight="1" x14ac:dyDescent="0.2">
      <c r="A14" s="440" t="s">
        <v>71</v>
      </c>
      <c r="B14" s="440"/>
      <c r="C14" s="440"/>
      <c r="D14" s="440"/>
      <c r="E14" s="440"/>
      <c r="F14" s="440"/>
      <c r="G14" s="440"/>
      <c r="H14" s="440"/>
      <c r="I14" s="440"/>
      <c r="J14" s="440"/>
      <c r="K14" s="440"/>
      <c r="L14" s="440"/>
      <c r="M14" s="440"/>
      <c r="N14" s="440"/>
      <c r="O14" s="440"/>
      <c r="P14" s="29"/>
      <c r="Q14" s="30"/>
      <c r="R14" s="30"/>
    </row>
    <row r="15" spans="1:245" ht="27" customHeight="1" x14ac:dyDescent="0.2">
      <c r="A15" s="37" t="s">
        <v>6</v>
      </c>
      <c r="B15" s="326" t="s">
        <v>114</v>
      </c>
      <c r="C15" s="326"/>
      <c r="D15" s="326"/>
      <c r="E15" s="326"/>
      <c r="F15" s="326"/>
      <c r="G15" s="326"/>
      <c r="H15" s="326"/>
      <c r="I15" s="326"/>
      <c r="J15" s="326"/>
      <c r="K15" s="326"/>
      <c r="L15" s="326"/>
      <c r="M15" s="326"/>
      <c r="N15" s="326"/>
      <c r="O15" s="326"/>
      <c r="P15" s="29"/>
      <c r="Q15" s="30"/>
      <c r="R15" s="30"/>
    </row>
    <row r="16" spans="1:245" ht="23.45" customHeight="1" x14ac:dyDescent="0.2">
      <c r="A16" s="38" t="s">
        <v>6</v>
      </c>
      <c r="B16" s="39" t="s">
        <v>6</v>
      </c>
      <c r="C16" s="430" t="s">
        <v>67</v>
      </c>
      <c r="D16" s="430"/>
      <c r="E16" s="430"/>
      <c r="F16" s="430"/>
      <c r="G16" s="430"/>
      <c r="H16" s="430"/>
      <c r="I16" s="430"/>
      <c r="J16" s="430"/>
      <c r="K16" s="430"/>
      <c r="L16" s="430"/>
      <c r="M16" s="430"/>
      <c r="N16" s="430"/>
      <c r="O16" s="430"/>
      <c r="P16" s="29"/>
      <c r="Q16" s="30"/>
      <c r="R16" s="30"/>
    </row>
    <row r="17" spans="1:18" ht="60.75" customHeight="1" x14ac:dyDescent="0.2">
      <c r="A17" s="327" t="s">
        <v>6</v>
      </c>
      <c r="B17" s="328" t="s">
        <v>6</v>
      </c>
      <c r="C17" s="415" t="s">
        <v>6</v>
      </c>
      <c r="D17" s="324" t="s">
        <v>7</v>
      </c>
      <c r="E17" s="444" t="s">
        <v>94</v>
      </c>
      <c r="F17" s="171" t="s">
        <v>8</v>
      </c>
      <c r="G17" s="40">
        <v>25</v>
      </c>
      <c r="H17" s="40">
        <v>30</v>
      </c>
      <c r="I17" s="41"/>
      <c r="J17" s="42">
        <v>30</v>
      </c>
      <c r="K17" s="42">
        <v>30</v>
      </c>
      <c r="L17" s="126" t="s">
        <v>158</v>
      </c>
      <c r="M17" s="43">
        <v>780</v>
      </c>
      <c r="N17" s="44">
        <v>780</v>
      </c>
      <c r="O17" s="44">
        <v>780</v>
      </c>
      <c r="P17" s="45">
        <v>25</v>
      </c>
      <c r="Q17" s="46"/>
      <c r="R17" s="47"/>
    </row>
    <row r="18" spans="1:18" ht="30.75" customHeight="1" x14ac:dyDescent="0.2">
      <c r="A18" s="327"/>
      <c r="B18" s="328"/>
      <c r="C18" s="415"/>
      <c r="D18" s="324"/>
      <c r="E18" s="444"/>
      <c r="F18" s="172" t="s">
        <v>9</v>
      </c>
      <c r="G18" s="48">
        <f>SUM(G17)</f>
        <v>25</v>
      </c>
      <c r="H18" s="48">
        <f t="shared" ref="H18:K18" si="0">SUM(H17)</f>
        <v>30</v>
      </c>
      <c r="I18" s="48">
        <f t="shared" si="0"/>
        <v>0</v>
      </c>
      <c r="J18" s="48">
        <f t="shared" si="0"/>
        <v>30</v>
      </c>
      <c r="K18" s="48">
        <f t="shared" si="0"/>
        <v>30</v>
      </c>
      <c r="L18" s="342"/>
      <c r="M18" s="343"/>
      <c r="N18" s="343"/>
      <c r="O18" s="344"/>
      <c r="P18" s="45"/>
      <c r="Q18" s="46"/>
      <c r="R18" s="47"/>
    </row>
    <row r="19" spans="1:18" ht="36" customHeight="1" x14ac:dyDescent="0.2">
      <c r="A19" s="327" t="s">
        <v>6</v>
      </c>
      <c r="B19" s="328" t="s">
        <v>6</v>
      </c>
      <c r="C19" s="415" t="s">
        <v>10</v>
      </c>
      <c r="D19" s="324" t="s">
        <v>11</v>
      </c>
      <c r="E19" s="325" t="s">
        <v>94</v>
      </c>
      <c r="F19" s="171" t="s">
        <v>8</v>
      </c>
      <c r="G19" s="40">
        <v>2.4</v>
      </c>
      <c r="H19" s="40">
        <v>2.4</v>
      </c>
      <c r="I19" s="41"/>
      <c r="J19" s="42">
        <v>2.8</v>
      </c>
      <c r="K19" s="42">
        <v>2.8</v>
      </c>
      <c r="L19" s="126" t="s">
        <v>158</v>
      </c>
      <c r="M19" s="43">
        <v>600</v>
      </c>
      <c r="N19" s="44">
        <v>700</v>
      </c>
      <c r="O19" s="44">
        <v>700</v>
      </c>
      <c r="P19" s="45">
        <v>2.4</v>
      </c>
      <c r="Q19" s="46"/>
      <c r="R19" s="47"/>
    </row>
    <row r="20" spans="1:18" ht="26.25" customHeight="1" x14ac:dyDescent="0.2">
      <c r="A20" s="327"/>
      <c r="B20" s="328"/>
      <c r="C20" s="415"/>
      <c r="D20" s="324"/>
      <c r="E20" s="325"/>
      <c r="F20" s="172" t="s">
        <v>9</v>
      </c>
      <c r="G20" s="48">
        <f>SUM(G19:G19)</f>
        <v>2.4</v>
      </c>
      <c r="H20" s="48">
        <f>SUM(H19:H19)</f>
        <v>2.4</v>
      </c>
      <c r="I20" s="48">
        <f>SUM(I19:I19)</f>
        <v>0</v>
      </c>
      <c r="J20" s="48">
        <f>SUM(J19:J19)</f>
        <v>2.8</v>
      </c>
      <c r="K20" s="48">
        <f>SUM(K19:K19)</f>
        <v>2.8</v>
      </c>
      <c r="L20" s="342"/>
      <c r="M20" s="343"/>
      <c r="N20" s="343"/>
      <c r="O20" s="344"/>
      <c r="P20" s="45"/>
      <c r="Q20" s="46"/>
      <c r="R20" s="47"/>
    </row>
    <row r="21" spans="1:18" ht="22.5" customHeight="1" x14ac:dyDescent="0.2">
      <c r="A21" s="327" t="s">
        <v>6</v>
      </c>
      <c r="B21" s="328" t="s">
        <v>6</v>
      </c>
      <c r="C21" s="415" t="s">
        <v>13</v>
      </c>
      <c r="D21" s="416" t="s">
        <v>14</v>
      </c>
      <c r="E21" s="426" t="s">
        <v>33</v>
      </c>
      <c r="F21" s="173" t="s">
        <v>8</v>
      </c>
      <c r="G21" s="40">
        <v>166</v>
      </c>
      <c r="H21" s="40">
        <v>137.30000000000001</v>
      </c>
      <c r="I21" s="41">
        <v>87.3</v>
      </c>
      <c r="J21" s="42">
        <v>160</v>
      </c>
      <c r="K21" s="42">
        <v>160</v>
      </c>
      <c r="L21" s="349" t="s">
        <v>96</v>
      </c>
      <c r="M21" s="352">
        <v>45</v>
      </c>
      <c r="N21" s="355">
        <v>45</v>
      </c>
      <c r="O21" s="355">
        <v>45</v>
      </c>
      <c r="P21" s="45"/>
      <c r="Q21" s="47"/>
      <c r="R21" s="47"/>
    </row>
    <row r="22" spans="1:18" ht="20.25" customHeight="1" x14ac:dyDescent="0.2">
      <c r="A22" s="327"/>
      <c r="B22" s="327"/>
      <c r="C22" s="415"/>
      <c r="D22" s="416"/>
      <c r="E22" s="426"/>
      <c r="F22" s="173" t="s">
        <v>15</v>
      </c>
      <c r="G22" s="40">
        <v>55</v>
      </c>
      <c r="H22" s="40">
        <v>55</v>
      </c>
      <c r="I22" s="41">
        <v>55</v>
      </c>
      <c r="J22" s="42">
        <v>55</v>
      </c>
      <c r="K22" s="42">
        <v>55</v>
      </c>
      <c r="L22" s="350"/>
      <c r="M22" s="353"/>
      <c r="N22" s="356"/>
      <c r="O22" s="356"/>
      <c r="P22" s="45"/>
      <c r="Q22" s="47"/>
      <c r="R22" s="47"/>
    </row>
    <row r="23" spans="1:18" ht="35.25" customHeight="1" x14ac:dyDescent="0.2">
      <c r="A23" s="327"/>
      <c r="B23" s="327"/>
      <c r="C23" s="415"/>
      <c r="D23" s="416"/>
      <c r="E23" s="426"/>
      <c r="F23" s="174" t="s">
        <v>157</v>
      </c>
      <c r="G23" s="40">
        <v>47.6</v>
      </c>
      <c r="H23" s="42">
        <v>46.8</v>
      </c>
      <c r="I23" s="266">
        <v>46.8</v>
      </c>
      <c r="J23" s="42">
        <v>47.6</v>
      </c>
      <c r="K23" s="42">
        <v>47.6</v>
      </c>
      <c r="L23" s="351"/>
      <c r="M23" s="354"/>
      <c r="N23" s="357"/>
      <c r="O23" s="357"/>
      <c r="P23" s="45" t="s">
        <v>80</v>
      </c>
      <c r="Q23" s="47"/>
      <c r="R23" s="47"/>
    </row>
    <row r="24" spans="1:18" ht="19.5" customHeight="1" x14ac:dyDescent="0.2">
      <c r="A24" s="327"/>
      <c r="B24" s="327"/>
      <c r="C24" s="415"/>
      <c r="D24" s="416"/>
      <c r="E24" s="426"/>
      <c r="F24" s="172" t="s">
        <v>9</v>
      </c>
      <c r="G24" s="48">
        <f>G21+G22+G23</f>
        <v>268.60000000000002</v>
      </c>
      <c r="H24" s="48">
        <f t="shared" ref="H24:K24" si="1">H21+H22+H23</f>
        <v>239.10000000000002</v>
      </c>
      <c r="I24" s="48">
        <f t="shared" si="1"/>
        <v>189.10000000000002</v>
      </c>
      <c r="J24" s="48">
        <f t="shared" si="1"/>
        <v>262.60000000000002</v>
      </c>
      <c r="K24" s="48">
        <f t="shared" si="1"/>
        <v>262.60000000000002</v>
      </c>
      <c r="L24" s="342"/>
      <c r="M24" s="343"/>
      <c r="N24" s="343"/>
      <c r="O24" s="344"/>
      <c r="P24" s="45"/>
      <c r="Q24" s="46"/>
      <c r="R24" s="47"/>
    </row>
    <row r="25" spans="1:18" ht="21.75" customHeight="1" x14ac:dyDescent="0.2">
      <c r="A25" s="327" t="s">
        <v>6</v>
      </c>
      <c r="B25" s="328" t="s">
        <v>6</v>
      </c>
      <c r="C25" s="417" t="s">
        <v>16</v>
      </c>
      <c r="D25" s="416" t="s">
        <v>66</v>
      </c>
      <c r="E25" s="426" t="s">
        <v>33</v>
      </c>
      <c r="F25" s="173" t="s">
        <v>8</v>
      </c>
      <c r="G25" s="40">
        <v>255</v>
      </c>
      <c r="H25" s="40">
        <v>275</v>
      </c>
      <c r="I25" s="41">
        <v>275</v>
      </c>
      <c r="J25" s="42">
        <v>250</v>
      </c>
      <c r="K25" s="42">
        <v>250</v>
      </c>
      <c r="L25" s="445" t="s">
        <v>158</v>
      </c>
      <c r="M25" s="424">
        <v>600</v>
      </c>
      <c r="N25" s="424">
        <v>700</v>
      </c>
      <c r="O25" s="424">
        <v>700</v>
      </c>
      <c r="P25" s="45">
        <v>255</v>
      </c>
      <c r="Q25" s="47"/>
      <c r="R25" s="47"/>
    </row>
    <row r="26" spans="1:18" ht="52.5" customHeight="1" x14ac:dyDescent="0.2">
      <c r="A26" s="327"/>
      <c r="B26" s="327"/>
      <c r="C26" s="418"/>
      <c r="D26" s="416"/>
      <c r="E26" s="426"/>
      <c r="F26" s="173" t="s">
        <v>19</v>
      </c>
      <c r="G26" s="40"/>
      <c r="H26" s="40"/>
      <c r="I26" s="41"/>
      <c r="J26" s="42"/>
      <c r="K26" s="42"/>
      <c r="L26" s="351"/>
      <c r="M26" s="354"/>
      <c r="N26" s="354"/>
      <c r="O26" s="354"/>
      <c r="P26" s="45"/>
      <c r="Q26" s="47"/>
      <c r="R26" s="47"/>
    </row>
    <row r="27" spans="1:18" ht="18.75" customHeight="1" x14ac:dyDescent="0.2">
      <c r="A27" s="327"/>
      <c r="B27" s="327"/>
      <c r="C27" s="418"/>
      <c r="D27" s="416"/>
      <c r="E27" s="426"/>
      <c r="F27" s="172" t="s">
        <v>9</v>
      </c>
      <c r="G27" s="48">
        <f>G25+G26</f>
        <v>255</v>
      </c>
      <c r="H27" s="48">
        <f t="shared" ref="H27:K27" si="2">H25+H26</f>
        <v>275</v>
      </c>
      <c r="I27" s="48">
        <f t="shared" si="2"/>
        <v>275</v>
      </c>
      <c r="J27" s="48">
        <f t="shared" si="2"/>
        <v>250</v>
      </c>
      <c r="K27" s="48">
        <f t="shared" si="2"/>
        <v>250</v>
      </c>
      <c r="L27" s="342"/>
      <c r="M27" s="343"/>
      <c r="N27" s="343"/>
      <c r="O27" s="344"/>
      <c r="P27" s="45"/>
      <c r="Q27" s="46"/>
      <c r="R27" s="47"/>
    </row>
    <row r="28" spans="1:18" ht="57.75" customHeight="1" x14ac:dyDescent="0.2">
      <c r="A28" s="327" t="s">
        <v>6</v>
      </c>
      <c r="B28" s="328" t="s">
        <v>6</v>
      </c>
      <c r="C28" s="417" t="s">
        <v>17</v>
      </c>
      <c r="D28" s="416" t="s">
        <v>18</v>
      </c>
      <c r="E28" s="419" t="s">
        <v>33</v>
      </c>
      <c r="F28" s="212" t="s">
        <v>175</v>
      </c>
      <c r="G28" s="51">
        <v>627</v>
      </c>
      <c r="H28" s="42">
        <v>691.9</v>
      </c>
      <c r="I28" s="41">
        <v>691.9</v>
      </c>
      <c r="J28" s="42">
        <v>650</v>
      </c>
      <c r="K28" s="42">
        <v>700</v>
      </c>
      <c r="L28" s="126" t="s">
        <v>158</v>
      </c>
      <c r="M28" s="43">
        <v>700</v>
      </c>
      <c r="N28" s="44">
        <v>800</v>
      </c>
      <c r="O28" s="44">
        <v>900</v>
      </c>
      <c r="P28" s="45"/>
      <c r="Q28" s="46"/>
      <c r="R28" s="47"/>
    </row>
    <row r="29" spans="1:18" ht="17.25" customHeight="1" x14ac:dyDescent="0.2">
      <c r="A29" s="327"/>
      <c r="B29" s="328"/>
      <c r="C29" s="418"/>
      <c r="D29" s="416"/>
      <c r="E29" s="419"/>
      <c r="F29" s="172" t="s">
        <v>9</v>
      </c>
      <c r="G29" s="48">
        <f>SUM(G28:G28)</f>
        <v>627</v>
      </c>
      <c r="H29" s="48">
        <f>SUM(H28:H28)</f>
        <v>691.9</v>
      </c>
      <c r="I29" s="48">
        <f>SUM(I28:I28)</f>
        <v>691.9</v>
      </c>
      <c r="J29" s="48">
        <f>SUM(J28:J28)</f>
        <v>650</v>
      </c>
      <c r="K29" s="48">
        <f>SUM(K28:K28)</f>
        <v>700</v>
      </c>
      <c r="L29" s="342"/>
      <c r="M29" s="343"/>
      <c r="N29" s="343"/>
      <c r="O29" s="344"/>
      <c r="P29" s="45"/>
      <c r="Q29" s="46"/>
      <c r="R29" s="47"/>
    </row>
    <row r="30" spans="1:18" ht="21.75" customHeight="1" x14ac:dyDescent="0.2">
      <c r="A30" s="327" t="s">
        <v>6</v>
      </c>
      <c r="B30" s="328" t="s">
        <v>6</v>
      </c>
      <c r="C30" s="298" t="s">
        <v>20</v>
      </c>
      <c r="D30" s="324" t="s">
        <v>21</v>
      </c>
      <c r="E30" s="426" t="s">
        <v>33</v>
      </c>
      <c r="F30" s="173" t="s">
        <v>8</v>
      </c>
      <c r="G30" s="40">
        <v>83</v>
      </c>
      <c r="H30" s="52">
        <v>50</v>
      </c>
      <c r="I30" s="41">
        <v>50</v>
      </c>
      <c r="J30" s="42">
        <v>70</v>
      </c>
      <c r="K30" s="42">
        <v>70</v>
      </c>
      <c r="L30" s="349" t="s">
        <v>158</v>
      </c>
      <c r="M30" s="338">
        <v>300</v>
      </c>
      <c r="N30" s="338">
        <v>400</v>
      </c>
      <c r="O30" s="338">
        <v>450</v>
      </c>
      <c r="P30" s="45">
        <v>35</v>
      </c>
      <c r="Q30" s="47"/>
      <c r="R30" s="47"/>
    </row>
    <row r="31" spans="1:18" ht="19.5" customHeight="1" x14ac:dyDescent="0.2">
      <c r="A31" s="327"/>
      <c r="B31" s="328"/>
      <c r="C31" s="298"/>
      <c r="D31" s="324"/>
      <c r="E31" s="426"/>
      <c r="F31" s="173" t="s">
        <v>19</v>
      </c>
      <c r="G31" s="40">
        <v>12.3</v>
      </c>
      <c r="H31" s="51">
        <v>0</v>
      </c>
      <c r="I31" s="53"/>
      <c r="J31" s="54"/>
      <c r="K31" s="54"/>
      <c r="L31" s="351"/>
      <c r="M31" s="339"/>
      <c r="N31" s="339"/>
      <c r="O31" s="339"/>
      <c r="P31" s="45"/>
      <c r="Q31" s="46"/>
      <c r="R31" s="47"/>
    </row>
    <row r="32" spans="1:18" ht="15.75" customHeight="1" x14ac:dyDescent="0.2">
      <c r="A32" s="327"/>
      <c r="B32" s="328"/>
      <c r="C32" s="298"/>
      <c r="D32" s="324"/>
      <c r="E32" s="426"/>
      <c r="F32" s="172" t="s">
        <v>9</v>
      </c>
      <c r="G32" s="48">
        <f>G30+G31</f>
        <v>95.3</v>
      </c>
      <c r="H32" s="48">
        <f t="shared" ref="H32:K32" si="3">H30+H31</f>
        <v>50</v>
      </c>
      <c r="I32" s="48">
        <f t="shared" si="3"/>
        <v>50</v>
      </c>
      <c r="J32" s="48">
        <f t="shared" si="3"/>
        <v>70</v>
      </c>
      <c r="K32" s="48">
        <f t="shared" si="3"/>
        <v>70</v>
      </c>
      <c r="L32" s="342"/>
      <c r="M32" s="343"/>
      <c r="N32" s="343"/>
      <c r="O32" s="344"/>
      <c r="P32" s="45"/>
      <c r="Q32" s="46"/>
      <c r="R32" s="47"/>
    </row>
    <row r="33" spans="1:245" s="16" customFormat="1" ht="36" customHeight="1" x14ac:dyDescent="0.2">
      <c r="A33" s="401" t="s">
        <v>6</v>
      </c>
      <c r="B33" s="404" t="s">
        <v>6</v>
      </c>
      <c r="C33" s="407" t="s">
        <v>32</v>
      </c>
      <c r="D33" s="413" t="s">
        <v>171</v>
      </c>
      <c r="E33" s="410" t="s">
        <v>33</v>
      </c>
      <c r="F33" s="212" t="s">
        <v>175</v>
      </c>
      <c r="G33" s="55"/>
      <c r="H33" s="56">
        <v>72</v>
      </c>
      <c r="I33" s="57">
        <v>51.5</v>
      </c>
      <c r="J33" s="56">
        <v>80</v>
      </c>
      <c r="K33" s="56">
        <v>87</v>
      </c>
      <c r="L33" s="397" t="s">
        <v>162</v>
      </c>
      <c r="M33" s="399">
        <v>70</v>
      </c>
      <c r="N33" s="399">
        <v>70</v>
      </c>
      <c r="O33" s="399">
        <v>70</v>
      </c>
      <c r="P33" s="45"/>
      <c r="Q33" s="46"/>
      <c r="R33" s="47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  <c r="DD33" s="15"/>
      <c r="DE33" s="15"/>
      <c r="DF33" s="15"/>
      <c r="DG33" s="15"/>
      <c r="DH33" s="15"/>
      <c r="DI33" s="15"/>
      <c r="DJ33" s="15"/>
      <c r="DK33" s="15"/>
      <c r="DL33" s="15"/>
      <c r="DM33" s="15"/>
      <c r="DN33" s="15"/>
      <c r="DO33" s="15"/>
      <c r="DP33" s="15"/>
      <c r="DQ33" s="15"/>
      <c r="DR33" s="15"/>
      <c r="DS33" s="15"/>
      <c r="DT33" s="15"/>
      <c r="DU33" s="15"/>
      <c r="DV33" s="15"/>
      <c r="DW33" s="15"/>
      <c r="DX33" s="15"/>
      <c r="DY33" s="15"/>
      <c r="DZ33" s="15"/>
      <c r="EA33" s="15"/>
      <c r="EB33" s="15"/>
      <c r="EC33" s="15"/>
      <c r="ED33" s="15"/>
      <c r="EE33" s="15"/>
      <c r="EF33" s="15"/>
      <c r="EG33" s="15"/>
      <c r="EH33" s="15"/>
      <c r="EI33" s="15"/>
      <c r="EJ33" s="15"/>
      <c r="EK33" s="15"/>
      <c r="EL33" s="15"/>
      <c r="EM33" s="15"/>
      <c r="EN33" s="15"/>
      <c r="EO33" s="15"/>
      <c r="EP33" s="15"/>
      <c r="EQ33" s="15"/>
      <c r="ER33" s="15"/>
      <c r="ES33" s="15"/>
      <c r="ET33" s="15"/>
      <c r="EU33" s="15"/>
      <c r="EV33" s="15"/>
      <c r="EW33" s="15"/>
      <c r="EX33" s="15"/>
      <c r="EY33" s="15"/>
      <c r="EZ33" s="15"/>
      <c r="FA33" s="15"/>
      <c r="FB33" s="15"/>
      <c r="FC33" s="15"/>
      <c r="FD33" s="15"/>
      <c r="FE33" s="15"/>
      <c r="FF33" s="15"/>
      <c r="FG33" s="15"/>
      <c r="FH33" s="15"/>
      <c r="FI33" s="15"/>
      <c r="FJ33" s="15"/>
      <c r="FK33" s="15"/>
      <c r="FL33" s="15"/>
      <c r="FM33" s="15"/>
      <c r="FN33" s="15"/>
      <c r="FO33" s="15"/>
      <c r="FP33" s="15"/>
      <c r="FQ33" s="15"/>
      <c r="FR33" s="15"/>
      <c r="FS33" s="15"/>
      <c r="FT33" s="15"/>
      <c r="FU33" s="15"/>
      <c r="FV33" s="15"/>
      <c r="FW33" s="15"/>
      <c r="FX33" s="15"/>
      <c r="FY33" s="15"/>
      <c r="FZ33" s="15"/>
      <c r="GA33" s="15"/>
      <c r="GB33" s="15"/>
      <c r="GC33" s="15"/>
      <c r="GD33" s="15"/>
      <c r="GE33" s="15"/>
      <c r="GF33" s="15"/>
      <c r="GG33" s="15"/>
      <c r="GH33" s="15"/>
      <c r="GI33" s="15"/>
      <c r="GJ33" s="15"/>
      <c r="GK33" s="15"/>
      <c r="GL33" s="15"/>
      <c r="GM33" s="15"/>
      <c r="GN33" s="15"/>
      <c r="GO33" s="15"/>
      <c r="GP33" s="15"/>
      <c r="GQ33" s="15"/>
      <c r="GR33" s="15"/>
      <c r="GS33" s="15"/>
      <c r="GT33" s="15"/>
      <c r="GU33" s="15"/>
      <c r="GV33" s="15"/>
      <c r="GW33" s="15"/>
      <c r="GX33" s="15"/>
      <c r="GY33" s="15"/>
      <c r="GZ33" s="15"/>
      <c r="HA33" s="15"/>
      <c r="HB33" s="15"/>
      <c r="HC33" s="15"/>
      <c r="HD33" s="15"/>
      <c r="HE33" s="15"/>
      <c r="HF33" s="15"/>
      <c r="HG33" s="15"/>
      <c r="HH33" s="15"/>
      <c r="HI33" s="15"/>
      <c r="HJ33" s="15"/>
      <c r="HK33" s="15"/>
      <c r="HL33" s="15"/>
      <c r="HM33" s="15"/>
      <c r="HN33" s="15"/>
      <c r="HO33" s="15"/>
      <c r="HP33" s="15"/>
      <c r="HQ33" s="15"/>
      <c r="HR33" s="15"/>
      <c r="HS33" s="15"/>
      <c r="HT33" s="15"/>
      <c r="HU33" s="15"/>
      <c r="HV33" s="15"/>
      <c r="HW33" s="15"/>
      <c r="HX33" s="15"/>
      <c r="HY33" s="15"/>
      <c r="HZ33" s="15"/>
      <c r="IA33" s="15"/>
      <c r="IB33" s="15"/>
      <c r="IC33" s="15"/>
      <c r="ID33" s="15"/>
      <c r="IE33" s="15"/>
      <c r="IF33" s="15"/>
      <c r="IG33" s="15"/>
      <c r="IH33" s="15"/>
      <c r="II33" s="15"/>
      <c r="IJ33" s="15"/>
      <c r="IK33" s="15"/>
    </row>
    <row r="34" spans="1:245" s="16" customFormat="1" ht="20.25" customHeight="1" x14ac:dyDescent="0.2">
      <c r="A34" s="402"/>
      <c r="B34" s="405"/>
      <c r="C34" s="408"/>
      <c r="D34" s="413"/>
      <c r="E34" s="411"/>
      <c r="F34" s="175" t="s">
        <v>8</v>
      </c>
      <c r="G34" s="55"/>
      <c r="H34" s="56">
        <v>38</v>
      </c>
      <c r="I34" s="57">
        <v>38</v>
      </c>
      <c r="J34" s="55"/>
      <c r="K34" s="55"/>
      <c r="L34" s="398"/>
      <c r="M34" s="400"/>
      <c r="N34" s="400"/>
      <c r="O34" s="400"/>
      <c r="P34" s="45"/>
      <c r="Q34" s="46"/>
      <c r="R34" s="47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15"/>
      <c r="CU34" s="15"/>
      <c r="CV34" s="15"/>
      <c r="CW34" s="15"/>
      <c r="CX34" s="15"/>
      <c r="CY34" s="15"/>
      <c r="CZ34" s="15"/>
      <c r="DA34" s="15"/>
      <c r="DB34" s="15"/>
      <c r="DC34" s="15"/>
      <c r="DD34" s="15"/>
      <c r="DE34" s="15"/>
      <c r="DF34" s="15"/>
      <c r="DG34" s="15"/>
      <c r="DH34" s="15"/>
      <c r="DI34" s="15"/>
      <c r="DJ34" s="15"/>
      <c r="DK34" s="15"/>
      <c r="DL34" s="15"/>
      <c r="DM34" s="15"/>
      <c r="DN34" s="15"/>
      <c r="DO34" s="15"/>
      <c r="DP34" s="15"/>
      <c r="DQ34" s="15"/>
      <c r="DR34" s="15"/>
      <c r="DS34" s="15"/>
      <c r="DT34" s="15"/>
      <c r="DU34" s="15"/>
      <c r="DV34" s="15"/>
      <c r="DW34" s="15"/>
      <c r="DX34" s="15"/>
      <c r="DY34" s="15"/>
      <c r="DZ34" s="15"/>
      <c r="EA34" s="15"/>
      <c r="EB34" s="15"/>
      <c r="EC34" s="15"/>
      <c r="ED34" s="15"/>
      <c r="EE34" s="15"/>
      <c r="EF34" s="15"/>
      <c r="EG34" s="15"/>
      <c r="EH34" s="15"/>
      <c r="EI34" s="15"/>
      <c r="EJ34" s="15"/>
      <c r="EK34" s="15"/>
      <c r="EL34" s="15"/>
      <c r="EM34" s="15"/>
      <c r="EN34" s="15"/>
      <c r="EO34" s="15"/>
      <c r="EP34" s="15"/>
      <c r="EQ34" s="15"/>
      <c r="ER34" s="15"/>
      <c r="ES34" s="15"/>
      <c r="ET34" s="15"/>
      <c r="EU34" s="15"/>
      <c r="EV34" s="15"/>
      <c r="EW34" s="15"/>
      <c r="EX34" s="15"/>
      <c r="EY34" s="15"/>
      <c r="EZ34" s="15"/>
      <c r="FA34" s="15"/>
      <c r="FB34" s="15"/>
      <c r="FC34" s="15"/>
      <c r="FD34" s="15"/>
      <c r="FE34" s="15"/>
      <c r="FF34" s="15"/>
      <c r="FG34" s="15"/>
      <c r="FH34" s="15"/>
      <c r="FI34" s="15"/>
      <c r="FJ34" s="15"/>
      <c r="FK34" s="15"/>
      <c r="FL34" s="15"/>
      <c r="FM34" s="15"/>
      <c r="FN34" s="15"/>
      <c r="FO34" s="15"/>
      <c r="FP34" s="15"/>
      <c r="FQ34" s="15"/>
      <c r="FR34" s="15"/>
      <c r="FS34" s="15"/>
      <c r="FT34" s="15"/>
      <c r="FU34" s="15"/>
      <c r="FV34" s="15"/>
      <c r="FW34" s="15"/>
      <c r="FX34" s="15"/>
      <c r="FY34" s="15"/>
      <c r="FZ34" s="15"/>
      <c r="GA34" s="15"/>
      <c r="GB34" s="15"/>
      <c r="GC34" s="15"/>
      <c r="GD34" s="15"/>
      <c r="GE34" s="15"/>
      <c r="GF34" s="15"/>
      <c r="GG34" s="15"/>
      <c r="GH34" s="15"/>
      <c r="GI34" s="15"/>
      <c r="GJ34" s="15"/>
      <c r="GK34" s="15"/>
      <c r="GL34" s="15"/>
      <c r="GM34" s="15"/>
      <c r="GN34" s="15"/>
      <c r="GO34" s="15"/>
      <c r="GP34" s="15"/>
      <c r="GQ34" s="15"/>
      <c r="GR34" s="15"/>
      <c r="GS34" s="15"/>
      <c r="GT34" s="15"/>
      <c r="GU34" s="15"/>
      <c r="GV34" s="15"/>
      <c r="GW34" s="15"/>
      <c r="GX34" s="15"/>
      <c r="GY34" s="15"/>
      <c r="GZ34" s="15"/>
      <c r="HA34" s="15"/>
      <c r="HB34" s="15"/>
      <c r="HC34" s="15"/>
      <c r="HD34" s="15"/>
      <c r="HE34" s="15"/>
      <c r="HF34" s="15"/>
      <c r="HG34" s="15"/>
      <c r="HH34" s="15"/>
      <c r="HI34" s="15"/>
      <c r="HJ34" s="15"/>
      <c r="HK34" s="15"/>
      <c r="HL34" s="15"/>
      <c r="HM34" s="15"/>
      <c r="HN34" s="15"/>
      <c r="HO34" s="15"/>
      <c r="HP34" s="15"/>
      <c r="HQ34" s="15"/>
      <c r="HR34" s="15"/>
      <c r="HS34" s="15"/>
      <c r="HT34" s="15"/>
      <c r="HU34" s="15"/>
      <c r="HV34" s="15"/>
      <c r="HW34" s="15"/>
      <c r="HX34" s="15"/>
      <c r="HY34" s="15"/>
      <c r="HZ34" s="15"/>
      <c r="IA34" s="15"/>
      <c r="IB34" s="15"/>
      <c r="IC34" s="15"/>
      <c r="ID34" s="15"/>
      <c r="IE34" s="15"/>
      <c r="IF34" s="15"/>
      <c r="IG34" s="15"/>
      <c r="IH34" s="15"/>
      <c r="II34" s="15"/>
      <c r="IJ34" s="15"/>
      <c r="IK34" s="15"/>
    </row>
    <row r="35" spans="1:245" s="16" customFormat="1" ht="22.5" customHeight="1" x14ac:dyDescent="0.2">
      <c r="A35" s="403"/>
      <c r="B35" s="406"/>
      <c r="C35" s="409"/>
      <c r="D35" s="413"/>
      <c r="E35" s="412"/>
      <c r="F35" s="172" t="s">
        <v>9</v>
      </c>
      <c r="G35" s="58">
        <f>SUM(G33,G34)</f>
        <v>0</v>
      </c>
      <c r="H35" s="58">
        <f t="shared" ref="H35:K35" si="4">SUM(H33,H34)</f>
        <v>110</v>
      </c>
      <c r="I35" s="58">
        <f t="shared" si="4"/>
        <v>89.5</v>
      </c>
      <c r="J35" s="58">
        <f t="shared" si="4"/>
        <v>80</v>
      </c>
      <c r="K35" s="58">
        <f t="shared" si="4"/>
        <v>87</v>
      </c>
      <c r="L35" s="342"/>
      <c r="M35" s="343"/>
      <c r="N35" s="343"/>
      <c r="O35" s="344"/>
      <c r="P35" s="45"/>
      <c r="Q35" s="46"/>
      <c r="R35" s="47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5"/>
      <c r="BO35" s="15"/>
      <c r="BP35" s="15"/>
      <c r="BQ35" s="15"/>
      <c r="BR35" s="15"/>
      <c r="BS35" s="15"/>
      <c r="BT35" s="15"/>
      <c r="BU35" s="15"/>
      <c r="BV35" s="15"/>
      <c r="BW35" s="15"/>
      <c r="BX35" s="15"/>
      <c r="BY35" s="15"/>
      <c r="BZ35" s="15"/>
      <c r="CA35" s="15"/>
      <c r="CB35" s="15"/>
      <c r="CC35" s="15"/>
      <c r="CD35" s="15"/>
      <c r="CE35" s="15"/>
      <c r="CF35" s="15"/>
      <c r="CG35" s="15"/>
      <c r="CH35" s="15"/>
      <c r="CI35" s="15"/>
      <c r="CJ35" s="15"/>
      <c r="CK35" s="15"/>
      <c r="CL35" s="15"/>
      <c r="CM35" s="15"/>
      <c r="CN35" s="15"/>
      <c r="CO35" s="15"/>
      <c r="CP35" s="15"/>
      <c r="CQ35" s="15"/>
      <c r="CR35" s="15"/>
      <c r="CS35" s="15"/>
      <c r="CT35" s="15"/>
      <c r="CU35" s="15"/>
      <c r="CV35" s="15"/>
      <c r="CW35" s="15"/>
      <c r="CX35" s="15"/>
      <c r="CY35" s="15"/>
      <c r="CZ35" s="15"/>
      <c r="DA35" s="15"/>
      <c r="DB35" s="15"/>
      <c r="DC35" s="15"/>
      <c r="DD35" s="15"/>
      <c r="DE35" s="15"/>
      <c r="DF35" s="15"/>
      <c r="DG35" s="15"/>
      <c r="DH35" s="15"/>
      <c r="DI35" s="15"/>
      <c r="DJ35" s="15"/>
      <c r="DK35" s="15"/>
      <c r="DL35" s="15"/>
      <c r="DM35" s="15"/>
      <c r="DN35" s="15"/>
      <c r="DO35" s="15"/>
      <c r="DP35" s="15"/>
      <c r="DQ35" s="15"/>
      <c r="DR35" s="15"/>
      <c r="DS35" s="15"/>
      <c r="DT35" s="15"/>
      <c r="DU35" s="15"/>
      <c r="DV35" s="15"/>
      <c r="DW35" s="15"/>
      <c r="DX35" s="15"/>
      <c r="DY35" s="15"/>
      <c r="DZ35" s="15"/>
      <c r="EA35" s="15"/>
      <c r="EB35" s="15"/>
      <c r="EC35" s="15"/>
      <c r="ED35" s="15"/>
      <c r="EE35" s="15"/>
      <c r="EF35" s="15"/>
      <c r="EG35" s="15"/>
      <c r="EH35" s="15"/>
      <c r="EI35" s="15"/>
      <c r="EJ35" s="15"/>
      <c r="EK35" s="15"/>
      <c r="EL35" s="15"/>
      <c r="EM35" s="15"/>
      <c r="EN35" s="15"/>
      <c r="EO35" s="15"/>
      <c r="EP35" s="15"/>
      <c r="EQ35" s="15"/>
      <c r="ER35" s="15"/>
      <c r="ES35" s="15"/>
      <c r="ET35" s="15"/>
      <c r="EU35" s="15"/>
      <c r="EV35" s="15"/>
      <c r="EW35" s="15"/>
      <c r="EX35" s="15"/>
      <c r="EY35" s="15"/>
      <c r="EZ35" s="15"/>
      <c r="FA35" s="15"/>
      <c r="FB35" s="15"/>
      <c r="FC35" s="15"/>
      <c r="FD35" s="15"/>
      <c r="FE35" s="15"/>
      <c r="FF35" s="15"/>
      <c r="FG35" s="15"/>
      <c r="FH35" s="15"/>
      <c r="FI35" s="15"/>
      <c r="FJ35" s="15"/>
      <c r="FK35" s="15"/>
      <c r="FL35" s="15"/>
      <c r="FM35" s="15"/>
      <c r="FN35" s="15"/>
      <c r="FO35" s="15"/>
      <c r="FP35" s="15"/>
      <c r="FQ35" s="15"/>
      <c r="FR35" s="15"/>
      <c r="FS35" s="15"/>
      <c r="FT35" s="15"/>
      <c r="FU35" s="15"/>
      <c r="FV35" s="15"/>
      <c r="FW35" s="15"/>
      <c r="FX35" s="15"/>
      <c r="FY35" s="15"/>
      <c r="FZ35" s="15"/>
      <c r="GA35" s="15"/>
      <c r="GB35" s="15"/>
      <c r="GC35" s="15"/>
      <c r="GD35" s="15"/>
      <c r="GE35" s="15"/>
      <c r="GF35" s="15"/>
      <c r="GG35" s="15"/>
      <c r="GH35" s="15"/>
      <c r="GI35" s="15"/>
      <c r="GJ35" s="15"/>
      <c r="GK35" s="15"/>
      <c r="GL35" s="15"/>
      <c r="GM35" s="15"/>
      <c r="GN35" s="15"/>
      <c r="GO35" s="15"/>
      <c r="GP35" s="15"/>
      <c r="GQ35" s="15"/>
      <c r="GR35" s="15"/>
      <c r="GS35" s="15"/>
      <c r="GT35" s="15"/>
      <c r="GU35" s="15"/>
      <c r="GV35" s="15"/>
      <c r="GW35" s="15"/>
      <c r="GX35" s="15"/>
      <c r="GY35" s="15"/>
      <c r="GZ35" s="15"/>
      <c r="HA35" s="15"/>
      <c r="HB35" s="15"/>
      <c r="HC35" s="15"/>
      <c r="HD35" s="15"/>
      <c r="HE35" s="15"/>
      <c r="HF35" s="15"/>
      <c r="HG35" s="15"/>
      <c r="HH35" s="15"/>
      <c r="HI35" s="15"/>
      <c r="HJ35" s="15"/>
      <c r="HK35" s="15"/>
      <c r="HL35" s="15"/>
      <c r="HM35" s="15"/>
      <c r="HN35" s="15"/>
      <c r="HO35" s="15"/>
      <c r="HP35" s="15"/>
      <c r="HQ35" s="15"/>
      <c r="HR35" s="15"/>
      <c r="HS35" s="15"/>
      <c r="HT35" s="15"/>
      <c r="HU35" s="15"/>
      <c r="HV35" s="15"/>
      <c r="HW35" s="15"/>
      <c r="HX35" s="15"/>
      <c r="HY35" s="15"/>
      <c r="HZ35" s="15"/>
      <c r="IA35" s="15"/>
      <c r="IB35" s="15"/>
      <c r="IC35" s="15"/>
      <c r="ID35" s="15"/>
      <c r="IE35" s="15"/>
      <c r="IF35" s="15"/>
      <c r="IG35" s="15"/>
      <c r="IH35" s="15"/>
      <c r="II35" s="15"/>
      <c r="IJ35" s="15"/>
      <c r="IK35" s="15"/>
    </row>
    <row r="36" spans="1:245" ht="21" customHeight="1" x14ac:dyDescent="0.2">
      <c r="A36" s="38" t="s">
        <v>6</v>
      </c>
      <c r="B36" s="39" t="s">
        <v>6</v>
      </c>
      <c r="C36" s="363" t="s">
        <v>22</v>
      </c>
      <c r="D36" s="363"/>
      <c r="E36" s="363"/>
      <c r="F36" s="363"/>
      <c r="G36" s="59">
        <f>SUM(G18+G20+G24+G27+G29+G32+G35)</f>
        <v>1273.3</v>
      </c>
      <c r="H36" s="59">
        <f t="shared" ref="H36:K36" si="5">SUM(H18+H20+H24+H27+H29+H32+H35)</f>
        <v>1398.4</v>
      </c>
      <c r="I36" s="59">
        <f t="shared" si="5"/>
        <v>1295.5</v>
      </c>
      <c r="J36" s="59">
        <f t="shared" si="5"/>
        <v>1345.4</v>
      </c>
      <c r="K36" s="59">
        <f t="shared" si="5"/>
        <v>1402.4</v>
      </c>
      <c r="L36" s="382"/>
      <c r="M36" s="383"/>
      <c r="N36" s="383"/>
      <c r="O36" s="384"/>
      <c r="P36" s="45"/>
      <c r="Q36" s="47"/>
      <c r="R36" s="47"/>
    </row>
    <row r="37" spans="1:245" ht="19.5" customHeight="1" x14ac:dyDescent="0.2">
      <c r="A37" s="38" t="s">
        <v>6</v>
      </c>
      <c r="B37" s="39" t="s">
        <v>10</v>
      </c>
      <c r="C37" s="421" t="s">
        <v>65</v>
      </c>
      <c r="D37" s="421"/>
      <c r="E37" s="421"/>
      <c r="F37" s="421"/>
      <c r="G37" s="421"/>
      <c r="H37" s="421"/>
      <c r="I37" s="421"/>
      <c r="J37" s="421"/>
      <c r="K37" s="421"/>
      <c r="L37" s="422"/>
      <c r="M37" s="423"/>
      <c r="N37" s="423"/>
      <c r="O37" s="423"/>
      <c r="P37" s="45"/>
      <c r="Q37" s="47"/>
      <c r="R37" s="47"/>
    </row>
    <row r="38" spans="1:245" ht="30.75" customHeight="1" x14ac:dyDescent="0.2">
      <c r="A38" s="327" t="s">
        <v>6</v>
      </c>
      <c r="B38" s="328" t="s">
        <v>10</v>
      </c>
      <c r="C38" s="298" t="s">
        <v>6</v>
      </c>
      <c r="D38" s="324" t="s">
        <v>117</v>
      </c>
      <c r="E38" s="493" t="s">
        <v>94</v>
      </c>
      <c r="F38" s="173" t="s">
        <v>8</v>
      </c>
      <c r="G38" s="40">
        <v>731.4</v>
      </c>
      <c r="H38" s="60">
        <v>684.5</v>
      </c>
      <c r="I38" s="61">
        <v>691.1</v>
      </c>
      <c r="J38" s="62">
        <v>761.4</v>
      </c>
      <c r="K38" s="63">
        <v>761.4</v>
      </c>
      <c r="L38" s="394" t="s">
        <v>169</v>
      </c>
      <c r="M38" s="358">
        <v>7000</v>
      </c>
      <c r="N38" s="393">
        <v>7500</v>
      </c>
      <c r="O38" s="393">
        <v>8000</v>
      </c>
      <c r="P38" s="45">
        <v>626.29999999999995</v>
      </c>
      <c r="Q38" s="47"/>
      <c r="R38" s="47"/>
    </row>
    <row r="39" spans="1:245" s="16" customFormat="1" ht="30.75" customHeight="1" x14ac:dyDescent="0.2">
      <c r="A39" s="425"/>
      <c r="B39" s="500"/>
      <c r="C39" s="420"/>
      <c r="D39" s="427"/>
      <c r="E39" s="494"/>
      <c r="F39" s="240" t="s">
        <v>179</v>
      </c>
      <c r="G39" s="230"/>
      <c r="H39" s="241">
        <v>16.600000000000001</v>
      </c>
      <c r="I39" s="242">
        <v>16.600000000000001</v>
      </c>
      <c r="J39" s="214"/>
      <c r="K39" s="239"/>
      <c r="L39" s="395"/>
      <c r="M39" s="358"/>
      <c r="N39" s="393"/>
      <c r="O39" s="393"/>
      <c r="P39" s="45"/>
      <c r="Q39" s="47"/>
      <c r="R39" s="47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  <c r="DR39" s="15"/>
      <c r="DS39" s="15"/>
      <c r="DT39" s="15"/>
      <c r="DU39" s="15"/>
      <c r="DV39" s="15"/>
      <c r="DW39" s="15"/>
      <c r="DX39" s="15"/>
      <c r="DY39" s="15"/>
      <c r="DZ39" s="15"/>
      <c r="EA39" s="15"/>
      <c r="EB39" s="15"/>
      <c r="EC39" s="15"/>
      <c r="ED39" s="15"/>
      <c r="EE39" s="15"/>
      <c r="EF39" s="15"/>
      <c r="EG39" s="15"/>
      <c r="EH39" s="15"/>
      <c r="EI39" s="15"/>
      <c r="EJ39" s="15"/>
      <c r="EK39" s="15"/>
      <c r="EL39" s="15"/>
      <c r="EM39" s="15"/>
      <c r="EN39" s="15"/>
      <c r="EO39" s="15"/>
      <c r="EP39" s="15"/>
      <c r="EQ39" s="15"/>
      <c r="ER39" s="15"/>
      <c r="ES39" s="15"/>
      <c r="ET39" s="15"/>
      <c r="EU39" s="15"/>
      <c r="EV39" s="15"/>
      <c r="EW39" s="15"/>
      <c r="EX39" s="15"/>
      <c r="EY39" s="15"/>
      <c r="EZ39" s="15"/>
      <c r="FA39" s="15"/>
      <c r="FB39" s="15"/>
      <c r="FC39" s="15"/>
      <c r="FD39" s="15"/>
      <c r="FE39" s="15"/>
      <c r="FF39" s="15"/>
      <c r="FG39" s="15"/>
      <c r="FH39" s="15"/>
      <c r="FI39" s="15"/>
      <c r="FJ39" s="15"/>
      <c r="FK39" s="15"/>
      <c r="FL39" s="15"/>
      <c r="FM39" s="15"/>
      <c r="FN39" s="15"/>
      <c r="FO39" s="15"/>
      <c r="FP39" s="15"/>
      <c r="FQ39" s="15"/>
      <c r="FR39" s="15"/>
      <c r="FS39" s="15"/>
      <c r="FT39" s="15"/>
      <c r="FU39" s="15"/>
      <c r="FV39" s="15"/>
      <c r="FW39" s="15"/>
      <c r="FX39" s="15"/>
      <c r="FY39" s="15"/>
      <c r="FZ39" s="15"/>
      <c r="GA39" s="15"/>
      <c r="GB39" s="15"/>
      <c r="GC39" s="15"/>
      <c r="GD39" s="15"/>
      <c r="GE39" s="15"/>
      <c r="GF39" s="15"/>
      <c r="GG39" s="15"/>
      <c r="GH39" s="15"/>
      <c r="GI39" s="15"/>
      <c r="GJ39" s="15"/>
      <c r="GK39" s="15"/>
      <c r="GL39" s="15"/>
      <c r="GM39" s="15"/>
      <c r="GN39" s="15"/>
      <c r="GO39" s="15"/>
      <c r="GP39" s="15"/>
      <c r="GQ39" s="15"/>
      <c r="GR39" s="15"/>
      <c r="GS39" s="15"/>
      <c r="GT39" s="15"/>
      <c r="GU39" s="15"/>
      <c r="GV39" s="15"/>
      <c r="GW39" s="15"/>
      <c r="GX39" s="15"/>
      <c r="GY39" s="15"/>
      <c r="GZ39" s="15"/>
      <c r="HA39" s="15"/>
      <c r="HB39" s="15"/>
      <c r="HC39" s="15"/>
      <c r="HD39" s="15"/>
      <c r="HE39" s="15"/>
      <c r="HF39" s="15"/>
      <c r="HG39" s="15"/>
      <c r="HH39" s="15"/>
      <c r="HI39" s="15"/>
      <c r="HJ39" s="15"/>
      <c r="HK39" s="15"/>
      <c r="HL39" s="15"/>
      <c r="HM39" s="15"/>
      <c r="HN39" s="15"/>
      <c r="HO39" s="15"/>
      <c r="HP39" s="15"/>
      <c r="HQ39" s="15"/>
      <c r="HR39" s="15"/>
      <c r="HS39" s="15"/>
      <c r="HT39" s="15"/>
      <c r="HU39" s="15"/>
      <c r="HV39" s="15"/>
      <c r="HW39" s="15"/>
      <c r="HX39" s="15"/>
      <c r="HY39" s="15"/>
      <c r="HZ39" s="15"/>
      <c r="IA39" s="15"/>
      <c r="IB39" s="15"/>
      <c r="IC39" s="15"/>
      <c r="ID39" s="15"/>
      <c r="IE39" s="15"/>
      <c r="IF39" s="15"/>
      <c r="IG39" s="15"/>
      <c r="IH39" s="15"/>
      <c r="II39" s="15"/>
      <c r="IJ39" s="15"/>
      <c r="IK39" s="15"/>
    </row>
    <row r="40" spans="1:245" ht="38.25" customHeight="1" x14ac:dyDescent="0.2">
      <c r="A40" s="327"/>
      <c r="B40" s="328"/>
      <c r="C40" s="298"/>
      <c r="D40" s="324"/>
      <c r="E40" s="493"/>
      <c r="F40" s="212" t="s">
        <v>175</v>
      </c>
      <c r="G40" s="40">
        <v>149.9</v>
      </c>
      <c r="H40" s="264">
        <v>154.4</v>
      </c>
      <c r="I40" s="61">
        <v>154.4</v>
      </c>
      <c r="J40" s="62">
        <v>146.5</v>
      </c>
      <c r="K40" s="63">
        <v>146.5</v>
      </c>
      <c r="L40" s="395"/>
      <c r="M40" s="358"/>
      <c r="N40" s="393"/>
      <c r="O40" s="393"/>
      <c r="P40" s="45">
        <v>146.5</v>
      </c>
      <c r="Q40" s="46"/>
      <c r="R40" s="47"/>
    </row>
    <row r="41" spans="1:245" ht="26.25" customHeight="1" x14ac:dyDescent="0.2">
      <c r="A41" s="327"/>
      <c r="B41" s="328"/>
      <c r="C41" s="298"/>
      <c r="D41" s="324"/>
      <c r="E41" s="493"/>
      <c r="F41" s="176" t="s">
        <v>15</v>
      </c>
      <c r="G41" s="64">
        <v>75</v>
      </c>
      <c r="H41" s="64">
        <v>75</v>
      </c>
      <c r="I41" s="65">
        <v>75</v>
      </c>
      <c r="J41" s="66">
        <v>66</v>
      </c>
      <c r="K41" s="67">
        <v>66</v>
      </c>
      <c r="L41" s="395"/>
      <c r="M41" s="358"/>
      <c r="N41" s="393"/>
      <c r="O41" s="393"/>
      <c r="P41" s="45">
        <v>48</v>
      </c>
      <c r="Q41" s="46"/>
      <c r="R41" s="47"/>
    </row>
    <row r="42" spans="1:245" s="16" customFormat="1" ht="25.5" customHeight="1" x14ac:dyDescent="0.2">
      <c r="A42" s="425"/>
      <c r="B42" s="500"/>
      <c r="C42" s="420"/>
      <c r="D42" s="427"/>
      <c r="E42" s="495"/>
      <c r="F42" s="177" t="s">
        <v>19</v>
      </c>
      <c r="G42" s="68">
        <v>6</v>
      </c>
      <c r="H42" s="68">
        <v>9.3000000000000007</v>
      </c>
      <c r="I42" s="69">
        <v>9.3000000000000007</v>
      </c>
      <c r="J42" s="70"/>
      <c r="K42" s="70"/>
      <c r="L42" s="396"/>
      <c r="M42" s="358"/>
      <c r="N42" s="393"/>
      <c r="O42" s="393"/>
      <c r="P42" s="45"/>
      <c r="Q42" s="46"/>
      <c r="R42" s="47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15"/>
      <c r="DO42" s="15"/>
      <c r="DP42" s="15"/>
      <c r="DQ42" s="15"/>
      <c r="DR42" s="15"/>
      <c r="DS42" s="15"/>
      <c r="DT42" s="15"/>
      <c r="DU42" s="15"/>
      <c r="DV42" s="15"/>
      <c r="DW42" s="15"/>
      <c r="DX42" s="15"/>
      <c r="DY42" s="15"/>
      <c r="DZ42" s="15"/>
      <c r="EA42" s="15"/>
      <c r="EB42" s="15"/>
      <c r="EC42" s="15"/>
      <c r="ED42" s="15"/>
      <c r="EE42" s="15"/>
      <c r="EF42" s="15"/>
      <c r="EG42" s="15"/>
      <c r="EH42" s="15"/>
      <c r="EI42" s="15"/>
      <c r="EJ42" s="15"/>
      <c r="EK42" s="15"/>
      <c r="EL42" s="15"/>
      <c r="EM42" s="15"/>
      <c r="EN42" s="15"/>
      <c r="EO42" s="15"/>
      <c r="EP42" s="15"/>
      <c r="EQ42" s="15"/>
      <c r="ER42" s="15"/>
      <c r="ES42" s="15"/>
      <c r="ET42" s="15"/>
      <c r="EU42" s="15"/>
      <c r="EV42" s="15"/>
      <c r="EW42" s="15"/>
      <c r="EX42" s="15"/>
      <c r="EY42" s="15"/>
      <c r="EZ42" s="15"/>
      <c r="FA42" s="15"/>
      <c r="FB42" s="15"/>
      <c r="FC42" s="15"/>
      <c r="FD42" s="15"/>
      <c r="FE42" s="15"/>
      <c r="FF42" s="15"/>
      <c r="FG42" s="15"/>
      <c r="FH42" s="15"/>
      <c r="FI42" s="15"/>
      <c r="FJ42" s="15"/>
      <c r="FK42" s="15"/>
      <c r="FL42" s="15"/>
      <c r="FM42" s="15"/>
      <c r="FN42" s="15"/>
      <c r="FO42" s="15"/>
      <c r="FP42" s="15"/>
      <c r="FQ42" s="15"/>
      <c r="FR42" s="15"/>
      <c r="FS42" s="15"/>
      <c r="FT42" s="15"/>
      <c r="FU42" s="15"/>
      <c r="FV42" s="15"/>
      <c r="FW42" s="15"/>
      <c r="FX42" s="15"/>
      <c r="FY42" s="15"/>
      <c r="FZ42" s="15"/>
      <c r="GA42" s="15"/>
      <c r="GB42" s="15"/>
      <c r="GC42" s="15"/>
      <c r="GD42" s="15"/>
      <c r="GE42" s="15"/>
      <c r="GF42" s="15"/>
      <c r="GG42" s="15"/>
      <c r="GH42" s="15"/>
      <c r="GI42" s="15"/>
      <c r="GJ42" s="15"/>
      <c r="GK42" s="15"/>
      <c r="GL42" s="15"/>
      <c r="GM42" s="15"/>
      <c r="GN42" s="15"/>
      <c r="GO42" s="15"/>
      <c r="GP42" s="15"/>
      <c r="GQ42" s="15"/>
      <c r="GR42" s="15"/>
      <c r="GS42" s="15"/>
      <c r="GT42" s="15"/>
      <c r="GU42" s="15"/>
      <c r="GV42" s="15"/>
      <c r="GW42" s="15"/>
      <c r="GX42" s="15"/>
      <c r="GY42" s="15"/>
      <c r="GZ42" s="15"/>
      <c r="HA42" s="15"/>
      <c r="HB42" s="15"/>
      <c r="HC42" s="15"/>
      <c r="HD42" s="15"/>
      <c r="HE42" s="15"/>
      <c r="HF42" s="15"/>
      <c r="HG42" s="15"/>
      <c r="HH42" s="15"/>
      <c r="HI42" s="15"/>
      <c r="HJ42" s="15"/>
      <c r="HK42" s="15"/>
      <c r="HL42" s="15"/>
      <c r="HM42" s="15"/>
      <c r="HN42" s="15"/>
      <c r="HO42" s="15"/>
      <c r="HP42" s="15"/>
      <c r="HQ42" s="15"/>
      <c r="HR42" s="15"/>
      <c r="HS42" s="15"/>
      <c r="HT42" s="15"/>
      <c r="HU42" s="15"/>
      <c r="HV42" s="15"/>
      <c r="HW42" s="15"/>
      <c r="HX42" s="15"/>
      <c r="HY42" s="15"/>
      <c r="HZ42" s="15"/>
      <c r="IA42" s="15"/>
      <c r="IB42" s="15"/>
      <c r="IC42" s="15"/>
      <c r="ID42" s="15"/>
      <c r="IE42" s="15"/>
      <c r="IF42" s="15"/>
      <c r="IG42" s="15"/>
      <c r="IH42" s="15"/>
      <c r="II42" s="15"/>
      <c r="IJ42" s="15"/>
      <c r="IK42" s="15"/>
    </row>
    <row r="43" spans="1:245" ht="22.5" customHeight="1" x14ac:dyDescent="0.2">
      <c r="A43" s="327"/>
      <c r="B43" s="328"/>
      <c r="C43" s="298"/>
      <c r="D43" s="324"/>
      <c r="E43" s="493"/>
      <c r="F43" s="178" t="s">
        <v>9</v>
      </c>
      <c r="G43" s="71">
        <f>SUM(G38:G42)</f>
        <v>962.3</v>
      </c>
      <c r="H43" s="71">
        <f t="shared" ref="H43:K43" si="6">SUM(H38:H42)</f>
        <v>939.8</v>
      </c>
      <c r="I43" s="71">
        <f t="shared" si="6"/>
        <v>946.4</v>
      </c>
      <c r="J43" s="71">
        <f t="shared" si="6"/>
        <v>973.9</v>
      </c>
      <c r="K43" s="71">
        <f t="shared" si="6"/>
        <v>973.9</v>
      </c>
      <c r="L43" s="300"/>
      <c r="M43" s="301"/>
      <c r="N43" s="301"/>
      <c r="O43" s="302"/>
      <c r="P43" s="45"/>
      <c r="Q43" s="46"/>
      <c r="R43" s="47"/>
    </row>
    <row r="44" spans="1:245" ht="35.25" customHeight="1" x14ac:dyDescent="0.2">
      <c r="A44" s="327" t="s">
        <v>6</v>
      </c>
      <c r="B44" s="328" t="s">
        <v>10</v>
      </c>
      <c r="C44" s="392" t="s">
        <v>10</v>
      </c>
      <c r="D44" s="324" t="s">
        <v>68</v>
      </c>
      <c r="E44" s="303" t="s">
        <v>94</v>
      </c>
      <c r="F44" s="173" t="s">
        <v>8</v>
      </c>
      <c r="G44" s="40">
        <v>22</v>
      </c>
      <c r="H44" s="40">
        <v>31.4</v>
      </c>
      <c r="I44" s="41">
        <v>31.4</v>
      </c>
      <c r="J44" s="72">
        <v>22</v>
      </c>
      <c r="K44" s="73">
        <v>22</v>
      </c>
      <c r="L44" s="320" t="s">
        <v>208</v>
      </c>
      <c r="M44" s="322">
        <v>14</v>
      </c>
      <c r="N44" s="322">
        <v>18</v>
      </c>
      <c r="O44" s="322">
        <v>20</v>
      </c>
      <c r="P44" s="45">
        <v>15</v>
      </c>
      <c r="Q44" s="47"/>
      <c r="R44" s="47"/>
    </row>
    <row r="45" spans="1:245" s="16" customFormat="1" ht="33.75" customHeight="1" x14ac:dyDescent="0.2">
      <c r="A45" s="425"/>
      <c r="B45" s="500"/>
      <c r="C45" s="446"/>
      <c r="D45" s="427"/>
      <c r="E45" s="304"/>
      <c r="F45" s="262" t="s">
        <v>179</v>
      </c>
      <c r="G45" s="230"/>
      <c r="H45" s="230">
        <v>11.6</v>
      </c>
      <c r="I45" s="269">
        <v>11.6</v>
      </c>
      <c r="J45" s="260"/>
      <c r="K45" s="261"/>
      <c r="L45" s="321"/>
      <c r="M45" s="323"/>
      <c r="N45" s="323"/>
      <c r="O45" s="323"/>
      <c r="P45" s="45"/>
      <c r="Q45" s="47"/>
      <c r="R45" s="47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5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  <c r="DD45" s="15"/>
      <c r="DE45" s="15"/>
      <c r="DF45" s="15"/>
      <c r="DG45" s="15"/>
      <c r="DH45" s="15"/>
      <c r="DI45" s="15"/>
      <c r="DJ45" s="15"/>
      <c r="DK45" s="15"/>
      <c r="DL45" s="15"/>
      <c r="DM45" s="15"/>
      <c r="DN45" s="15"/>
      <c r="DO45" s="15"/>
      <c r="DP45" s="15"/>
      <c r="DQ45" s="15"/>
      <c r="DR45" s="15"/>
      <c r="DS45" s="15"/>
      <c r="DT45" s="15"/>
      <c r="DU45" s="15"/>
      <c r="DV45" s="15"/>
      <c r="DW45" s="15"/>
      <c r="DX45" s="15"/>
      <c r="DY45" s="15"/>
      <c r="DZ45" s="15"/>
      <c r="EA45" s="15"/>
      <c r="EB45" s="15"/>
      <c r="EC45" s="15"/>
      <c r="ED45" s="15"/>
      <c r="EE45" s="15"/>
      <c r="EF45" s="15"/>
      <c r="EG45" s="15"/>
      <c r="EH45" s="15"/>
      <c r="EI45" s="15"/>
      <c r="EJ45" s="15"/>
      <c r="EK45" s="15"/>
      <c r="EL45" s="15"/>
      <c r="EM45" s="15"/>
      <c r="EN45" s="15"/>
      <c r="EO45" s="15"/>
      <c r="EP45" s="15"/>
      <c r="EQ45" s="15"/>
      <c r="ER45" s="15"/>
      <c r="ES45" s="15"/>
      <c r="ET45" s="15"/>
      <c r="EU45" s="15"/>
      <c r="EV45" s="15"/>
      <c r="EW45" s="15"/>
      <c r="EX45" s="15"/>
      <c r="EY45" s="15"/>
      <c r="EZ45" s="15"/>
      <c r="FA45" s="15"/>
      <c r="FB45" s="15"/>
      <c r="FC45" s="15"/>
      <c r="FD45" s="15"/>
      <c r="FE45" s="15"/>
      <c r="FF45" s="15"/>
      <c r="FG45" s="15"/>
      <c r="FH45" s="15"/>
      <c r="FI45" s="15"/>
      <c r="FJ45" s="15"/>
      <c r="FK45" s="15"/>
      <c r="FL45" s="15"/>
      <c r="FM45" s="15"/>
      <c r="FN45" s="15"/>
      <c r="FO45" s="15"/>
      <c r="FP45" s="15"/>
      <c r="FQ45" s="15"/>
      <c r="FR45" s="15"/>
      <c r="FS45" s="15"/>
      <c r="FT45" s="15"/>
      <c r="FU45" s="15"/>
      <c r="FV45" s="15"/>
      <c r="FW45" s="15"/>
      <c r="FX45" s="15"/>
      <c r="FY45" s="15"/>
      <c r="FZ45" s="15"/>
      <c r="GA45" s="15"/>
      <c r="GB45" s="15"/>
      <c r="GC45" s="15"/>
      <c r="GD45" s="15"/>
      <c r="GE45" s="15"/>
      <c r="GF45" s="15"/>
      <c r="GG45" s="15"/>
      <c r="GH45" s="15"/>
      <c r="GI45" s="15"/>
      <c r="GJ45" s="15"/>
      <c r="GK45" s="15"/>
      <c r="GL45" s="15"/>
      <c r="GM45" s="15"/>
      <c r="GN45" s="15"/>
      <c r="GO45" s="15"/>
      <c r="GP45" s="15"/>
      <c r="GQ45" s="15"/>
      <c r="GR45" s="15"/>
      <c r="GS45" s="15"/>
      <c r="GT45" s="15"/>
      <c r="GU45" s="15"/>
      <c r="GV45" s="15"/>
      <c r="GW45" s="15"/>
      <c r="GX45" s="15"/>
      <c r="GY45" s="15"/>
      <c r="GZ45" s="15"/>
      <c r="HA45" s="15"/>
      <c r="HB45" s="15"/>
      <c r="HC45" s="15"/>
      <c r="HD45" s="15"/>
      <c r="HE45" s="15"/>
      <c r="HF45" s="15"/>
      <c r="HG45" s="15"/>
      <c r="HH45" s="15"/>
      <c r="HI45" s="15"/>
      <c r="HJ45" s="15"/>
      <c r="HK45" s="15"/>
      <c r="HL45" s="15"/>
      <c r="HM45" s="15"/>
      <c r="HN45" s="15"/>
      <c r="HO45" s="15"/>
      <c r="HP45" s="15"/>
      <c r="HQ45" s="15"/>
      <c r="HR45" s="15"/>
      <c r="HS45" s="15"/>
      <c r="HT45" s="15"/>
      <c r="HU45" s="15"/>
      <c r="HV45" s="15"/>
      <c r="HW45" s="15"/>
      <c r="HX45" s="15"/>
      <c r="HY45" s="15"/>
      <c r="HZ45" s="15"/>
      <c r="IA45" s="15"/>
      <c r="IB45" s="15"/>
      <c r="IC45" s="15"/>
      <c r="ID45" s="15"/>
      <c r="IE45" s="15"/>
      <c r="IF45" s="15"/>
      <c r="IG45" s="15"/>
      <c r="IH45" s="15"/>
      <c r="II45" s="15"/>
      <c r="IJ45" s="15"/>
      <c r="IK45" s="15"/>
    </row>
    <row r="46" spans="1:245" ht="51.75" customHeight="1" x14ac:dyDescent="0.2">
      <c r="A46" s="327"/>
      <c r="B46" s="328"/>
      <c r="C46" s="392"/>
      <c r="D46" s="324"/>
      <c r="E46" s="303"/>
      <c r="F46" s="173" t="s">
        <v>19</v>
      </c>
      <c r="G46" s="40">
        <v>46.3</v>
      </c>
      <c r="H46" s="52">
        <v>76.5</v>
      </c>
      <c r="I46" s="293">
        <v>63</v>
      </c>
      <c r="J46" s="62">
        <v>55</v>
      </c>
      <c r="K46" s="63">
        <v>55</v>
      </c>
      <c r="L46" s="294" t="s">
        <v>209</v>
      </c>
      <c r="M46" s="295">
        <v>4</v>
      </c>
      <c r="N46" s="296"/>
      <c r="O46" s="296"/>
      <c r="P46" s="45"/>
      <c r="Q46" s="47"/>
      <c r="R46" s="47"/>
    </row>
    <row r="47" spans="1:245" ht="18.75" customHeight="1" x14ac:dyDescent="0.2">
      <c r="A47" s="327"/>
      <c r="B47" s="328"/>
      <c r="C47" s="392"/>
      <c r="D47" s="324"/>
      <c r="E47" s="303"/>
      <c r="F47" s="172" t="s">
        <v>9</v>
      </c>
      <c r="G47" s="48">
        <f>SUM(G44:G46)</f>
        <v>68.3</v>
      </c>
      <c r="H47" s="48">
        <f t="shared" ref="H47:K47" si="7">SUM(H44:H46)</f>
        <v>119.5</v>
      </c>
      <c r="I47" s="48">
        <f t="shared" si="7"/>
        <v>106</v>
      </c>
      <c r="J47" s="48">
        <f t="shared" si="7"/>
        <v>77</v>
      </c>
      <c r="K47" s="48">
        <f t="shared" si="7"/>
        <v>77</v>
      </c>
      <c r="L47" s="305"/>
      <c r="M47" s="306"/>
      <c r="N47" s="306"/>
      <c r="O47" s="307"/>
      <c r="P47" s="45"/>
      <c r="Q47" s="47"/>
      <c r="R47" s="47"/>
    </row>
    <row r="48" spans="1:245" s="2" customFormat="1" ht="26.25" customHeight="1" x14ac:dyDescent="0.2">
      <c r="A48" s="498" t="s">
        <v>6</v>
      </c>
      <c r="B48" s="496" t="s">
        <v>10</v>
      </c>
      <c r="C48" s="370" t="s">
        <v>16</v>
      </c>
      <c r="D48" s="489" t="s">
        <v>118</v>
      </c>
      <c r="E48" s="491" t="s">
        <v>98</v>
      </c>
      <c r="F48" s="179" t="s">
        <v>8</v>
      </c>
      <c r="G48" s="51">
        <v>416.5</v>
      </c>
      <c r="H48" s="75">
        <v>505</v>
      </c>
      <c r="I48" s="53">
        <v>507.2</v>
      </c>
      <c r="J48" s="76">
        <v>641.6</v>
      </c>
      <c r="K48" s="77">
        <v>803.3</v>
      </c>
      <c r="L48" s="308" t="s">
        <v>168</v>
      </c>
      <c r="M48" s="311">
        <v>56</v>
      </c>
      <c r="N48" s="311">
        <v>56</v>
      </c>
      <c r="O48" s="311">
        <v>56</v>
      </c>
      <c r="P48" s="78">
        <v>406.5</v>
      </c>
      <c r="Q48" s="79"/>
      <c r="R48" s="79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8"/>
      <c r="FV48" s="8"/>
      <c r="FW48" s="8"/>
      <c r="FX48" s="8"/>
      <c r="FY48" s="8"/>
      <c r="FZ48" s="8"/>
      <c r="GA48" s="8"/>
      <c r="GB48" s="8"/>
      <c r="GC48" s="8"/>
      <c r="GD48" s="8"/>
      <c r="GE48" s="8"/>
      <c r="GF48" s="8"/>
      <c r="GG48" s="8"/>
      <c r="GH48" s="8"/>
      <c r="GI48" s="8"/>
      <c r="GJ48" s="8"/>
      <c r="GK48" s="8"/>
      <c r="GL48" s="8"/>
      <c r="GM48" s="8"/>
      <c r="GN48" s="8"/>
      <c r="GO48" s="8"/>
      <c r="GP48" s="8"/>
      <c r="GQ48" s="8"/>
      <c r="GR48" s="8"/>
      <c r="GS48" s="8"/>
      <c r="GT48" s="8"/>
      <c r="GU48" s="8"/>
      <c r="GV48" s="8"/>
      <c r="GW48" s="8"/>
      <c r="GX48" s="8"/>
      <c r="GY48" s="8"/>
      <c r="GZ48" s="8"/>
      <c r="HA48" s="8"/>
      <c r="HB48" s="8"/>
      <c r="HC48" s="8"/>
      <c r="HD48" s="8"/>
      <c r="HE48" s="8"/>
      <c r="HF48" s="8"/>
      <c r="HG48" s="8"/>
      <c r="HH48" s="8"/>
      <c r="HI48" s="8"/>
      <c r="HJ48" s="8"/>
      <c r="HK48" s="8"/>
      <c r="HL48" s="8"/>
      <c r="HM48" s="8"/>
      <c r="HN48" s="8"/>
      <c r="HO48" s="8"/>
      <c r="HP48" s="8"/>
      <c r="HQ48" s="8"/>
      <c r="HR48" s="8"/>
      <c r="HS48" s="8"/>
      <c r="HT48" s="8"/>
      <c r="HU48" s="8"/>
      <c r="HV48" s="8"/>
      <c r="HW48" s="8"/>
      <c r="HX48" s="8"/>
      <c r="HY48" s="8"/>
      <c r="HZ48" s="8"/>
      <c r="IA48" s="8"/>
      <c r="IB48" s="8"/>
      <c r="IC48" s="8"/>
      <c r="ID48" s="8"/>
      <c r="IE48" s="8"/>
      <c r="IF48" s="8"/>
      <c r="IG48" s="8"/>
      <c r="IH48" s="8"/>
      <c r="II48" s="8"/>
      <c r="IJ48" s="8"/>
      <c r="IK48" s="8"/>
    </row>
    <row r="49" spans="1:245" s="2" customFormat="1" ht="30" customHeight="1" x14ac:dyDescent="0.2">
      <c r="A49" s="499"/>
      <c r="B49" s="497"/>
      <c r="C49" s="371"/>
      <c r="D49" s="490"/>
      <c r="E49" s="492"/>
      <c r="F49" s="180" t="s">
        <v>19</v>
      </c>
      <c r="G49" s="80">
        <v>110.6</v>
      </c>
      <c r="H49" s="83">
        <v>60.7</v>
      </c>
      <c r="I49" s="265">
        <v>60.7</v>
      </c>
      <c r="J49" s="83">
        <v>41.7</v>
      </c>
      <c r="K49" s="77">
        <v>31.3</v>
      </c>
      <c r="L49" s="309"/>
      <c r="M49" s="312"/>
      <c r="N49" s="312"/>
      <c r="O49" s="312"/>
      <c r="P49" s="78"/>
      <c r="Q49" s="79"/>
      <c r="R49" s="79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8"/>
      <c r="FZ49" s="8"/>
      <c r="GA49" s="8"/>
      <c r="GB49" s="8"/>
      <c r="GC49" s="8"/>
      <c r="GD49" s="8"/>
      <c r="GE49" s="8"/>
      <c r="GF49" s="8"/>
      <c r="GG49" s="8"/>
      <c r="GH49" s="8"/>
      <c r="GI49" s="8"/>
      <c r="GJ49" s="8"/>
      <c r="GK49" s="8"/>
      <c r="GL49" s="8"/>
      <c r="GM49" s="8"/>
      <c r="GN49" s="8"/>
      <c r="GO49" s="8"/>
      <c r="GP49" s="8"/>
      <c r="GQ49" s="8"/>
      <c r="GR49" s="8"/>
      <c r="GS49" s="8"/>
      <c r="GT49" s="8"/>
      <c r="GU49" s="8"/>
      <c r="GV49" s="8"/>
      <c r="GW49" s="8"/>
      <c r="GX49" s="8"/>
      <c r="GY49" s="8"/>
      <c r="GZ49" s="8"/>
      <c r="HA49" s="8"/>
      <c r="HB49" s="8"/>
      <c r="HC49" s="8"/>
      <c r="HD49" s="8"/>
      <c r="HE49" s="8"/>
      <c r="HF49" s="8"/>
      <c r="HG49" s="8"/>
      <c r="HH49" s="8"/>
      <c r="HI49" s="8"/>
      <c r="HJ49" s="8"/>
      <c r="HK49" s="8"/>
      <c r="HL49" s="8"/>
      <c r="HM49" s="8"/>
      <c r="HN49" s="8"/>
      <c r="HO49" s="8"/>
      <c r="HP49" s="8"/>
      <c r="HQ49" s="8"/>
      <c r="HR49" s="8"/>
      <c r="HS49" s="8"/>
      <c r="HT49" s="8"/>
      <c r="HU49" s="8"/>
      <c r="HV49" s="8"/>
      <c r="HW49" s="8"/>
      <c r="HX49" s="8"/>
      <c r="HY49" s="8"/>
      <c r="HZ49" s="8"/>
      <c r="IA49" s="8"/>
      <c r="IB49" s="8"/>
      <c r="IC49" s="8"/>
      <c r="ID49" s="8"/>
      <c r="IE49" s="8"/>
      <c r="IF49" s="8"/>
      <c r="IG49" s="8"/>
      <c r="IH49" s="8"/>
      <c r="II49" s="8"/>
      <c r="IJ49" s="8"/>
      <c r="IK49" s="8"/>
    </row>
    <row r="50" spans="1:245" s="2" customFormat="1" ht="35.25" customHeight="1" x14ac:dyDescent="0.2">
      <c r="A50" s="499"/>
      <c r="B50" s="497"/>
      <c r="C50" s="371"/>
      <c r="D50" s="490"/>
      <c r="E50" s="492"/>
      <c r="F50" s="212" t="s">
        <v>175</v>
      </c>
      <c r="G50" s="83"/>
      <c r="H50" s="83">
        <v>59.4</v>
      </c>
      <c r="I50" s="82">
        <v>59.4</v>
      </c>
      <c r="J50" s="83"/>
      <c r="K50" s="77"/>
      <c r="L50" s="309"/>
      <c r="M50" s="312"/>
      <c r="N50" s="312"/>
      <c r="O50" s="312"/>
      <c r="P50" s="78"/>
      <c r="Q50" s="79"/>
      <c r="R50" s="79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  <c r="FM50" s="8"/>
      <c r="FN50" s="8"/>
      <c r="FO50" s="8"/>
      <c r="FP50" s="8"/>
      <c r="FQ50" s="8"/>
      <c r="FR50" s="8"/>
      <c r="FS50" s="8"/>
      <c r="FT50" s="8"/>
      <c r="FU50" s="8"/>
      <c r="FV50" s="8"/>
      <c r="FW50" s="8"/>
      <c r="FX50" s="8"/>
      <c r="FY50" s="8"/>
      <c r="FZ50" s="8"/>
      <c r="GA50" s="8"/>
      <c r="GB50" s="8"/>
      <c r="GC50" s="8"/>
      <c r="GD50" s="8"/>
      <c r="GE50" s="8"/>
      <c r="GF50" s="8"/>
      <c r="GG50" s="8"/>
      <c r="GH50" s="8"/>
      <c r="GI50" s="8"/>
      <c r="GJ50" s="8"/>
      <c r="GK50" s="8"/>
      <c r="GL50" s="8"/>
      <c r="GM50" s="8"/>
      <c r="GN50" s="8"/>
      <c r="GO50" s="8"/>
      <c r="GP50" s="8"/>
      <c r="GQ50" s="8"/>
      <c r="GR50" s="8"/>
      <c r="GS50" s="8"/>
      <c r="GT50" s="8"/>
      <c r="GU50" s="8"/>
      <c r="GV50" s="8"/>
      <c r="GW50" s="8"/>
      <c r="GX50" s="8"/>
      <c r="GY50" s="8"/>
      <c r="GZ50" s="8"/>
      <c r="HA50" s="8"/>
      <c r="HB50" s="8"/>
      <c r="HC50" s="8"/>
      <c r="HD50" s="8"/>
      <c r="HE50" s="8"/>
      <c r="HF50" s="8"/>
      <c r="HG50" s="8"/>
      <c r="HH50" s="8"/>
      <c r="HI50" s="8"/>
      <c r="HJ50" s="8"/>
      <c r="HK50" s="8"/>
      <c r="HL50" s="8"/>
      <c r="HM50" s="8"/>
      <c r="HN50" s="8"/>
      <c r="HO50" s="8"/>
      <c r="HP50" s="8"/>
      <c r="HQ50" s="8"/>
      <c r="HR50" s="8"/>
      <c r="HS50" s="8"/>
      <c r="HT50" s="8"/>
      <c r="HU50" s="8"/>
      <c r="HV50" s="8"/>
      <c r="HW50" s="8"/>
      <c r="HX50" s="8"/>
      <c r="HY50" s="8"/>
      <c r="HZ50" s="8"/>
      <c r="IA50" s="8"/>
      <c r="IB50" s="8"/>
      <c r="IC50" s="8"/>
      <c r="ID50" s="8"/>
      <c r="IE50" s="8"/>
      <c r="IF50" s="8"/>
      <c r="IG50" s="8"/>
      <c r="IH50" s="8"/>
      <c r="II50" s="8"/>
      <c r="IJ50" s="8"/>
      <c r="IK50" s="8"/>
    </row>
    <row r="51" spans="1:245" s="2" customFormat="1" ht="25.5" customHeight="1" x14ac:dyDescent="0.2">
      <c r="A51" s="498"/>
      <c r="B51" s="498"/>
      <c r="C51" s="370"/>
      <c r="D51" s="489"/>
      <c r="E51" s="491"/>
      <c r="F51" s="179" t="s">
        <v>15</v>
      </c>
      <c r="G51" s="51">
        <v>0.5</v>
      </c>
      <c r="H51" s="75">
        <v>0.5</v>
      </c>
      <c r="I51" s="53">
        <v>0.5</v>
      </c>
      <c r="J51" s="76">
        <v>0.4</v>
      </c>
      <c r="K51" s="77">
        <v>0.4</v>
      </c>
      <c r="L51" s="309"/>
      <c r="M51" s="312"/>
      <c r="N51" s="312"/>
      <c r="O51" s="312"/>
      <c r="P51" s="78">
        <v>110.6</v>
      </c>
      <c r="Q51" s="79"/>
      <c r="R51" s="79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E51" s="8"/>
      <c r="FF51" s="8"/>
      <c r="FG51" s="8"/>
      <c r="FH51" s="8"/>
      <c r="FI51" s="8"/>
      <c r="FJ51" s="8"/>
      <c r="FK51" s="8"/>
      <c r="FL51" s="8"/>
      <c r="FM51" s="8"/>
      <c r="FN51" s="8"/>
      <c r="FO51" s="8"/>
      <c r="FP51" s="8"/>
      <c r="FQ51" s="8"/>
      <c r="FR51" s="8"/>
      <c r="FS51" s="8"/>
      <c r="FT51" s="8"/>
      <c r="FU51" s="8"/>
      <c r="FV51" s="8"/>
      <c r="FW51" s="8"/>
      <c r="FX51" s="8"/>
      <c r="FY51" s="8"/>
      <c r="FZ51" s="8"/>
      <c r="GA51" s="8"/>
      <c r="GB51" s="8"/>
      <c r="GC51" s="8"/>
      <c r="GD51" s="8"/>
      <c r="GE51" s="8"/>
      <c r="GF51" s="8"/>
      <c r="GG51" s="8"/>
      <c r="GH51" s="8"/>
      <c r="GI51" s="8"/>
      <c r="GJ51" s="8"/>
      <c r="GK51" s="8"/>
      <c r="GL51" s="8"/>
      <c r="GM51" s="8"/>
      <c r="GN51" s="8"/>
      <c r="GO51" s="8"/>
      <c r="GP51" s="8"/>
      <c r="GQ51" s="8"/>
      <c r="GR51" s="8"/>
      <c r="GS51" s="8"/>
      <c r="GT51" s="8"/>
      <c r="GU51" s="8"/>
      <c r="GV51" s="8"/>
      <c r="GW51" s="8"/>
      <c r="GX51" s="8"/>
      <c r="GY51" s="8"/>
      <c r="GZ51" s="8"/>
      <c r="HA51" s="8"/>
      <c r="HB51" s="8"/>
      <c r="HC51" s="8"/>
      <c r="HD51" s="8"/>
      <c r="HE51" s="8"/>
      <c r="HF51" s="8"/>
      <c r="HG51" s="8"/>
      <c r="HH51" s="8"/>
      <c r="HI51" s="8"/>
      <c r="HJ51" s="8"/>
      <c r="HK51" s="8"/>
      <c r="HL51" s="8"/>
      <c r="HM51" s="8"/>
      <c r="HN51" s="8"/>
      <c r="HO51" s="8"/>
      <c r="HP51" s="8"/>
      <c r="HQ51" s="8"/>
      <c r="HR51" s="8"/>
      <c r="HS51" s="8"/>
      <c r="HT51" s="8"/>
      <c r="HU51" s="8"/>
      <c r="HV51" s="8"/>
      <c r="HW51" s="8"/>
      <c r="HX51" s="8"/>
      <c r="HY51" s="8"/>
      <c r="HZ51" s="8"/>
      <c r="IA51" s="8"/>
      <c r="IB51" s="8"/>
      <c r="IC51" s="8"/>
      <c r="ID51" s="8"/>
      <c r="IE51" s="8"/>
      <c r="IF51" s="8"/>
      <c r="IG51" s="8"/>
      <c r="IH51" s="8"/>
      <c r="II51" s="8"/>
      <c r="IJ51" s="8"/>
      <c r="IK51" s="8"/>
    </row>
    <row r="52" spans="1:245" s="2" customFormat="1" ht="20.25" customHeight="1" x14ac:dyDescent="0.2">
      <c r="A52" s="498"/>
      <c r="B52" s="498"/>
      <c r="C52" s="370"/>
      <c r="D52" s="489"/>
      <c r="E52" s="491"/>
      <c r="F52" s="181" t="s">
        <v>26</v>
      </c>
      <c r="G52" s="51"/>
      <c r="H52" s="75">
        <v>73</v>
      </c>
      <c r="I52" s="53">
        <v>59</v>
      </c>
      <c r="J52" s="53">
        <v>73</v>
      </c>
      <c r="K52" s="84">
        <v>73</v>
      </c>
      <c r="L52" s="310"/>
      <c r="M52" s="313"/>
      <c r="N52" s="313"/>
      <c r="O52" s="313"/>
      <c r="P52" s="78"/>
      <c r="Q52" s="79"/>
      <c r="R52" s="79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E52" s="8"/>
      <c r="FF52" s="8"/>
      <c r="FG52" s="8"/>
      <c r="FH52" s="8"/>
      <c r="FI52" s="8"/>
      <c r="FJ52" s="8"/>
      <c r="FK52" s="8"/>
      <c r="FL52" s="8"/>
      <c r="FM52" s="8"/>
      <c r="FN52" s="8"/>
      <c r="FO52" s="8"/>
      <c r="FP52" s="8"/>
      <c r="FQ52" s="8"/>
      <c r="FR52" s="8"/>
      <c r="FS52" s="8"/>
      <c r="FT52" s="8"/>
      <c r="FU52" s="8"/>
      <c r="FV52" s="8"/>
      <c r="FW52" s="8"/>
      <c r="FX52" s="8"/>
      <c r="FY52" s="8"/>
      <c r="FZ52" s="8"/>
      <c r="GA52" s="8"/>
      <c r="GB52" s="8"/>
      <c r="GC52" s="8"/>
      <c r="GD52" s="8"/>
      <c r="GE52" s="8"/>
      <c r="GF52" s="8"/>
      <c r="GG52" s="8"/>
      <c r="GH52" s="8"/>
      <c r="GI52" s="8"/>
      <c r="GJ52" s="8"/>
      <c r="GK52" s="8"/>
      <c r="GL52" s="8"/>
      <c r="GM52" s="8"/>
      <c r="GN52" s="8"/>
      <c r="GO52" s="8"/>
      <c r="GP52" s="8"/>
      <c r="GQ52" s="8"/>
      <c r="GR52" s="8"/>
      <c r="GS52" s="8"/>
      <c r="GT52" s="8"/>
      <c r="GU52" s="8"/>
      <c r="GV52" s="8"/>
      <c r="GW52" s="8"/>
      <c r="GX52" s="8"/>
      <c r="GY52" s="8"/>
      <c r="GZ52" s="8"/>
      <c r="HA52" s="8"/>
      <c r="HB52" s="8"/>
      <c r="HC52" s="8"/>
      <c r="HD52" s="8"/>
      <c r="HE52" s="8"/>
      <c r="HF52" s="8"/>
      <c r="HG52" s="8"/>
      <c r="HH52" s="8"/>
      <c r="HI52" s="8"/>
      <c r="HJ52" s="8"/>
      <c r="HK52" s="8"/>
      <c r="HL52" s="8"/>
      <c r="HM52" s="8"/>
      <c r="HN52" s="8"/>
      <c r="HO52" s="8"/>
      <c r="HP52" s="8"/>
      <c r="HQ52" s="8"/>
      <c r="HR52" s="8"/>
      <c r="HS52" s="8"/>
      <c r="HT52" s="8"/>
      <c r="HU52" s="8"/>
      <c r="HV52" s="8"/>
      <c r="HW52" s="8"/>
      <c r="HX52" s="8"/>
      <c r="HY52" s="8"/>
      <c r="HZ52" s="8"/>
      <c r="IA52" s="8"/>
      <c r="IB52" s="8"/>
      <c r="IC52" s="8"/>
      <c r="ID52" s="8"/>
      <c r="IE52" s="8"/>
      <c r="IF52" s="8"/>
      <c r="IG52" s="8"/>
      <c r="IH52" s="8"/>
      <c r="II52" s="8"/>
      <c r="IJ52" s="8"/>
      <c r="IK52" s="8"/>
    </row>
    <row r="53" spans="1:245" s="2" customFormat="1" ht="19.5" customHeight="1" x14ac:dyDescent="0.2">
      <c r="A53" s="498"/>
      <c r="B53" s="498"/>
      <c r="C53" s="370"/>
      <c r="D53" s="489"/>
      <c r="E53" s="491"/>
      <c r="F53" s="182" t="s">
        <v>9</v>
      </c>
      <c r="G53" s="85">
        <f>SUM(G48:G52)</f>
        <v>527.6</v>
      </c>
      <c r="H53" s="85">
        <f t="shared" ref="H53:K53" si="8">SUM(H48:H52)</f>
        <v>698.6</v>
      </c>
      <c r="I53" s="85">
        <f t="shared" si="8"/>
        <v>686.8</v>
      </c>
      <c r="J53" s="85">
        <f t="shared" si="8"/>
        <v>756.7</v>
      </c>
      <c r="K53" s="85">
        <f t="shared" si="8"/>
        <v>907.99999999999989</v>
      </c>
      <c r="L53" s="314"/>
      <c r="M53" s="315"/>
      <c r="N53" s="315"/>
      <c r="O53" s="316"/>
      <c r="P53" s="78"/>
      <c r="Q53" s="86"/>
      <c r="R53" s="79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E53" s="8"/>
      <c r="FF53" s="8"/>
      <c r="FG53" s="8"/>
      <c r="FH53" s="8"/>
      <c r="FI53" s="8"/>
      <c r="FJ53" s="8"/>
      <c r="FK53" s="8"/>
      <c r="FL53" s="8"/>
      <c r="FM53" s="8"/>
      <c r="FN53" s="8"/>
      <c r="FO53" s="8"/>
      <c r="FP53" s="8"/>
      <c r="FQ53" s="8"/>
      <c r="FR53" s="8"/>
      <c r="FS53" s="8"/>
      <c r="FT53" s="8"/>
      <c r="FU53" s="8"/>
      <c r="FV53" s="8"/>
      <c r="FW53" s="8"/>
      <c r="FX53" s="8"/>
      <c r="FY53" s="8"/>
      <c r="FZ53" s="8"/>
      <c r="GA53" s="8"/>
      <c r="GB53" s="8"/>
      <c r="GC53" s="8"/>
      <c r="GD53" s="8"/>
      <c r="GE53" s="8"/>
      <c r="GF53" s="8"/>
      <c r="GG53" s="8"/>
      <c r="GH53" s="8"/>
      <c r="GI53" s="8"/>
      <c r="GJ53" s="8"/>
      <c r="GK53" s="8"/>
      <c r="GL53" s="8"/>
      <c r="GM53" s="8"/>
      <c r="GN53" s="8"/>
      <c r="GO53" s="8"/>
      <c r="GP53" s="8"/>
      <c r="GQ53" s="8"/>
      <c r="GR53" s="8"/>
      <c r="GS53" s="8"/>
      <c r="GT53" s="8"/>
      <c r="GU53" s="8"/>
      <c r="GV53" s="8"/>
      <c r="GW53" s="8"/>
      <c r="GX53" s="8"/>
      <c r="GY53" s="8"/>
      <c r="GZ53" s="8"/>
      <c r="HA53" s="8"/>
      <c r="HB53" s="8"/>
      <c r="HC53" s="8"/>
      <c r="HD53" s="8"/>
      <c r="HE53" s="8"/>
      <c r="HF53" s="8"/>
      <c r="HG53" s="8"/>
      <c r="HH53" s="8"/>
      <c r="HI53" s="8"/>
      <c r="HJ53" s="8"/>
      <c r="HK53" s="8"/>
      <c r="HL53" s="8"/>
      <c r="HM53" s="8"/>
      <c r="HN53" s="8"/>
      <c r="HO53" s="8"/>
      <c r="HP53" s="8"/>
      <c r="HQ53" s="8"/>
      <c r="HR53" s="8"/>
      <c r="HS53" s="8"/>
      <c r="HT53" s="8"/>
      <c r="HU53" s="8"/>
      <c r="HV53" s="8"/>
      <c r="HW53" s="8"/>
      <c r="HX53" s="8"/>
      <c r="HY53" s="8"/>
      <c r="HZ53" s="8"/>
      <c r="IA53" s="8"/>
      <c r="IB53" s="8"/>
      <c r="IC53" s="8"/>
      <c r="ID53" s="8"/>
      <c r="IE53" s="8"/>
      <c r="IF53" s="8"/>
      <c r="IG53" s="8"/>
      <c r="IH53" s="8"/>
      <c r="II53" s="8"/>
      <c r="IJ53" s="8"/>
      <c r="IK53" s="8"/>
    </row>
    <row r="54" spans="1:245" s="1" customFormat="1" ht="18.2" customHeight="1" x14ac:dyDescent="0.2">
      <c r="A54" s="327" t="s">
        <v>6</v>
      </c>
      <c r="B54" s="328" t="s">
        <v>10</v>
      </c>
      <c r="C54" s="370" t="s">
        <v>17</v>
      </c>
      <c r="D54" s="489" t="s">
        <v>119</v>
      </c>
      <c r="E54" s="491" t="s">
        <v>95</v>
      </c>
      <c r="F54" s="179" t="s">
        <v>8</v>
      </c>
      <c r="G54" s="51">
        <v>764.6</v>
      </c>
      <c r="H54" s="87">
        <v>693.5</v>
      </c>
      <c r="I54" s="88">
        <v>703.2</v>
      </c>
      <c r="J54" s="89">
        <v>780</v>
      </c>
      <c r="K54" s="90">
        <v>800</v>
      </c>
      <c r="L54" s="501" t="s">
        <v>168</v>
      </c>
      <c r="M54" s="311">
        <v>190</v>
      </c>
      <c r="N54" s="311">
        <v>190</v>
      </c>
      <c r="O54" s="311">
        <v>190</v>
      </c>
      <c r="P54" s="45">
        <v>719.8</v>
      </c>
      <c r="Q54" s="91"/>
      <c r="R54" s="91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  <c r="GR54" s="9"/>
      <c r="GS54" s="9"/>
      <c r="GT54" s="9"/>
      <c r="GU54" s="9"/>
      <c r="GV54" s="9"/>
      <c r="GW54" s="9"/>
      <c r="GX54" s="9"/>
      <c r="GY54" s="9"/>
      <c r="GZ54" s="9"/>
      <c r="HA54" s="9"/>
      <c r="HB54" s="9"/>
      <c r="HC54" s="9"/>
      <c r="HD54" s="9"/>
      <c r="HE54" s="9"/>
      <c r="HF54" s="9"/>
      <c r="HG54" s="9"/>
      <c r="HH54" s="9"/>
      <c r="HI54" s="9"/>
      <c r="HJ54" s="9"/>
      <c r="HK54" s="9"/>
      <c r="HL54" s="9"/>
      <c r="HM54" s="9"/>
      <c r="HN54" s="9"/>
      <c r="HO54" s="9"/>
      <c r="HP54" s="9"/>
      <c r="HQ54" s="9"/>
      <c r="HR54" s="9"/>
      <c r="HS54" s="9"/>
      <c r="HT54" s="9"/>
      <c r="HU54" s="9"/>
      <c r="HV54" s="9"/>
      <c r="HW54" s="9"/>
      <c r="HX54" s="9"/>
      <c r="HY54" s="9"/>
      <c r="HZ54" s="9"/>
      <c r="IA54" s="9"/>
      <c r="IB54" s="9"/>
      <c r="IC54" s="9"/>
      <c r="ID54" s="9"/>
      <c r="IE54" s="9"/>
      <c r="IF54" s="9"/>
      <c r="IG54" s="9"/>
      <c r="IH54" s="9"/>
      <c r="II54" s="9"/>
      <c r="IJ54" s="9"/>
      <c r="IK54" s="9"/>
    </row>
    <row r="55" spans="1:245" s="1" customFormat="1" ht="19.5" customHeight="1" x14ac:dyDescent="0.2">
      <c r="A55" s="425"/>
      <c r="B55" s="425"/>
      <c r="C55" s="371"/>
      <c r="D55" s="490"/>
      <c r="E55" s="492"/>
      <c r="F55" s="180" t="s">
        <v>19</v>
      </c>
      <c r="G55" s="80">
        <v>4.0999999999999996</v>
      </c>
      <c r="H55" s="81">
        <v>9.6</v>
      </c>
      <c r="I55" s="84">
        <v>9.6</v>
      </c>
      <c r="J55" s="92"/>
      <c r="K55" s="92"/>
      <c r="L55" s="502"/>
      <c r="M55" s="312"/>
      <c r="N55" s="312"/>
      <c r="O55" s="312"/>
      <c r="P55" s="45"/>
      <c r="Q55" s="91"/>
      <c r="R55" s="91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  <c r="GR55" s="9"/>
      <c r="GS55" s="9"/>
      <c r="GT55" s="9"/>
      <c r="GU55" s="9"/>
      <c r="GV55" s="9"/>
      <c r="GW55" s="9"/>
      <c r="GX55" s="9"/>
      <c r="GY55" s="9"/>
      <c r="GZ55" s="9"/>
      <c r="HA55" s="9"/>
      <c r="HB55" s="9"/>
      <c r="HC55" s="9"/>
      <c r="HD55" s="9"/>
      <c r="HE55" s="9"/>
      <c r="HF55" s="9"/>
      <c r="HG55" s="9"/>
      <c r="HH55" s="9"/>
      <c r="HI55" s="9"/>
      <c r="HJ55" s="9"/>
      <c r="HK55" s="9"/>
      <c r="HL55" s="9"/>
      <c r="HM55" s="9"/>
      <c r="HN55" s="9"/>
      <c r="HO55" s="9"/>
      <c r="HP55" s="9"/>
      <c r="HQ55" s="9"/>
      <c r="HR55" s="9"/>
      <c r="HS55" s="9"/>
      <c r="HT55" s="9"/>
      <c r="HU55" s="9"/>
      <c r="HV55" s="9"/>
      <c r="HW55" s="9"/>
      <c r="HX55" s="9"/>
      <c r="HY55" s="9"/>
      <c r="HZ55" s="9"/>
      <c r="IA55" s="9"/>
      <c r="IB55" s="9"/>
      <c r="IC55" s="9"/>
      <c r="ID55" s="9"/>
      <c r="IE55" s="9"/>
      <c r="IF55" s="9"/>
      <c r="IG55" s="9"/>
      <c r="IH55" s="9"/>
      <c r="II55" s="9"/>
      <c r="IJ55" s="9"/>
      <c r="IK55" s="9"/>
    </row>
    <row r="56" spans="1:245" s="1" customFormat="1" ht="21" customHeight="1" x14ac:dyDescent="0.2">
      <c r="A56" s="327"/>
      <c r="B56" s="327"/>
      <c r="C56" s="370"/>
      <c r="D56" s="489"/>
      <c r="E56" s="491"/>
      <c r="F56" s="181" t="s">
        <v>15</v>
      </c>
      <c r="G56" s="51">
        <v>249</v>
      </c>
      <c r="H56" s="75">
        <v>278</v>
      </c>
      <c r="I56" s="53">
        <v>278</v>
      </c>
      <c r="J56" s="93">
        <v>255</v>
      </c>
      <c r="K56" s="94">
        <v>260</v>
      </c>
      <c r="L56" s="503"/>
      <c r="M56" s="312"/>
      <c r="N56" s="312"/>
      <c r="O56" s="312"/>
      <c r="P56" s="45">
        <v>249</v>
      </c>
      <c r="Q56" s="91"/>
      <c r="R56" s="91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  <c r="GR56" s="9"/>
      <c r="GS56" s="9"/>
      <c r="GT56" s="9"/>
      <c r="GU56" s="9"/>
      <c r="GV56" s="9"/>
      <c r="GW56" s="9"/>
      <c r="GX56" s="9"/>
      <c r="GY56" s="9"/>
      <c r="GZ56" s="9"/>
      <c r="HA56" s="9"/>
      <c r="HB56" s="9"/>
      <c r="HC56" s="9"/>
      <c r="HD56" s="9"/>
      <c r="HE56" s="9"/>
      <c r="HF56" s="9"/>
      <c r="HG56" s="9"/>
      <c r="HH56" s="9"/>
      <c r="HI56" s="9"/>
      <c r="HJ56" s="9"/>
      <c r="HK56" s="9"/>
      <c r="HL56" s="9"/>
      <c r="HM56" s="9"/>
      <c r="HN56" s="9"/>
      <c r="HO56" s="9"/>
      <c r="HP56" s="9"/>
      <c r="HQ56" s="9"/>
      <c r="HR56" s="9"/>
      <c r="HS56" s="9"/>
      <c r="HT56" s="9"/>
      <c r="HU56" s="9"/>
      <c r="HV56" s="9"/>
      <c r="HW56" s="9"/>
      <c r="HX56" s="9"/>
      <c r="HY56" s="9"/>
      <c r="HZ56" s="9"/>
      <c r="IA56" s="9"/>
      <c r="IB56" s="9"/>
      <c r="IC56" s="9"/>
      <c r="ID56" s="9"/>
      <c r="IE56" s="9"/>
      <c r="IF56" s="9"/>
      <c r="IG56" s="9"/>
      <c r="IH56" s="9"/>
      <c r="II56" s="9"/>
      <c r="IJ56" s="9"/>
      <c r="IK56" s="9"/>
    </row>
    <row r="57" spans="1:245" s="1" customFormat="1" ht="31.5" customHeight="1" x14ac:dyDescent="0.2">
      <c r="A57" s="327"/>
      <c r="B57" s="327"/>
      <c r="C57" s="370"/>
      <c r="D57" s="489"/>
      <c r="E57" s="491"/>
      <c r="F57" s="174" t="s">
        <v>157</v>
      </c>
      <c r="G57" s="51">
        <v>141</v>
      </c>
      <c r="H57" s="75">
        <v>141</v>
      </c>
      <c r="I57" s="53">
        <v>98.8</v>
      </c>
      <c r="J57" s="76">
        <v>141</v>
      </c>
      <c r="K57" s="77">
        <v>141</v>
      </c>
      <c r="L57" s="504"/>
      <c r="M57" s="313"/>
      <c r="N57" s="313"/>
      <c r="O57" s="313"/>
      <c r="P57" s="45"/>
      <c r="Q57" s="91"/>
      <c r="R57" s="91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  <c r="GR57" s="9"/>
      <c r="GS57" s="9"/>
      <c r="GT57" s="9"/>
      <c r="GU57" s="9"/>
      <c r="GV57" s="9"/>
      <c r="GW57" s="9"/>
      <c r="GX57" s="9"/>
      <c r="GY57" s="9"/>
      <c r="GZ57" s="9"/>
      <c r="HA57" s="9"/>
      <c r="HB57" s="9"/>
      <c r="HC57" s="9"/>
      <c r="HD57" s="9"/>
      <c r="HE57" s="9"/>
      <c r="HF57" s="9"/>
      <c r="HG57" s="9"/>
      <c r="HH57" s="9"/>
      <c r="HI57" s="9"/>
      <c r="HJ57" s="9"/>
      <c r="HK57" s="9"/>
      <c r="HL57" s="9"/>
      <c r="HM57" s="9"/>
      <c r="HN57" s="9"/>
      <c r="HO57" s="9"/>
      <c r="HP57" s="9"/>
      <c r="HQ57" s="9"/>
      <c r="HR57" s="9"/>
      <c r="HS57" s="9"/>
      <c r="HT57" s="9"/>
      <c r="HU57" s="9"/>
      <c r="HV57" s="9"/>
      <c r="HW57" s="9"/>
      <c r="HX57" s="9"/>
      <c r="HY57" s="9"/>
      <c r="HZ57" s="9"/>
      <c r="IA57" s="9"/>
      <c r="IB57" s="9"/>
      <c r="IC57" s="9"/>
      <c r="ID57" s="9"/>
      <c r="IE57" s="9"/>
      <c r="IF57" s="9"/>
      <c r="IG57" s="9"/>
      <c r="IH57" s="9"/>
      <c r="II57" s="9"/>
      <c r="IJ57" s="9"/>
      <c r="IK57" s="9"/>
    </row>
    <row r="58" spans="1:245" s="1" customFormat="1" ht="22.5" customHeight="1" x14ac:dyDescent="0.2">
      <c r="A58" s="327"/>
      <c r="B58" s="327"/>
      <c r="C58" s="370"/>
      <c r="D58" s="489"/>
      <c r="E58" s="491"/>
      <c r="F58" s="182" t="s">
        <v>9</v>
      </c>
      <c r="G58" s="85">
        <f>G54+G55+G56+G57</f>
        <v>1158.7</v>
      </c>
      <c r="H58" s="85">
        <f t="shared" ref="H58:K58" si="9">H54+H55+H56+H57</f>
        <v>1122.0999999999999</v>
      </c>
      <c r="I58" s="85">
        <f t="shared" si="9"/>
        <v>1089.6000000000001</v>
      </c>
      <c r="J58" s="85">
        <f t="shared" si="9"/>
        <v>1176</v>
      </c>
      <c r="K58" s="85">
        <f t="shared" si="9"/>
        <v>1201</v>
      </c>
      <c r="L58" s="314"/>
      <c r="M58" s="315"/>
      <c r="N58" s="315"/>
      <c r="O58" s="316"/>
      <c r="P58" s="95"/>
      <c r="Q58" s="96"/>
      <c r="R58" s="91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  <c r="GR58" s="9"/>
      <c r="GS58" s="9"/>
      <c r="GT58" s="9"/>
      <c r="GU58" s="9"/>
      <c r="GV58" s="9"/>
      <c r="GW58" s="9"/>
      <c r="GX58" s="9"/>
      <c r="GY58" s="9"/>
      <c r="GZ58" s="9"/>
      <c r="HA58" s="9"/>
      <c r="HB58" s="9"/>
      <c r="HC58" s="9"/>
      <c r="HD58" s="9"/>
      <c r="HE58" s="9"/>
      <c r="HF58" s="9"/>
      <c r="HG58" s="9"/>
      <c r="HH58" s="9"/>
      <c r="HI58" s="9"/>
      <c r="HJ58" s="9"/>
      <c r="HK58" s="9"/>
      <c r="HL58" s="9"/>
      <c r="HM58" s="9"/>
      <c r="HN58" s="9"/>
      <c r="HO58" s="9"/>
      <c r="HP58" s="9"/>
      <c r="HQ58" s="9"/>
      <c r="HR58" s="9"/>
      <c r="HS58" s="9"/>
      <c r="HT58" s="9"/>
      <c r="HU58" s="9"/>
      <c r="HV58" s="9"/>
      <c r="HW58" s="9"/>
      <c r="HX58" s="9"/>
      <c r="HY58" s="9"/>
      <c r="HZ58" s="9"/>
      <c r="IA58" s="9"/>
      <c r="IB58" s="9"/>
      <c r="IC58" s="9"/>
      <c r="ID58" s="9"/>
      <c r="IE58" s="9"/>
      <c r="IF58" s="9"/>
      <c r="IG58" s="9"/>
      <c r="IH58" s="9"/>
      <c r="II58" s="9"/>
      <c r="IJ58" s="9"/>
      <c r="IK58" s="9"/>
    </row>
    <row r="59" spans="1:245" ht="42" customHeight="1" x14ac:dyDescent="0.2">
      <c r="A59" s="327" t="s">
        <v>6</v>
      </c>
      <c r="B59" s="328" t="s">
        <v>10</v>
      </c>
      <c r="C59" s="392" t="s">
        <v>20</v>
      </c>
      <c r="D59" s="324" t="s">
        <v>178</v>
      </c>
      <c r="E59" s="507" t="s">
        <v>196</v>
      </c>
      <c r="F59" s="171" t="s">
        <v>8</v>
      </c>
      <c r="G59" s="40">
        <v>4.5</v>
      </c>
      <c r="H59" s="40">
        <v>4.5</v>
      </c>
      <c r="I59" s="41">
        <v>4.5</v>
      </c>
      <c r="J59" s="42">
        <v>4.5</v>
      </c>
      <c r="K59" s="97">
        <v>4.5</v>
      </c>
      <c r="L59" s="126" t="s">
        <v>158</v>
      </c>
      <c r="M59" s="98">
        <v>105</v>
      </c>
      <c r="N59" s="98">
        <v>115</v>
      </c>
      <c r="O59" s="98">
        <v>125</v>
      </c>
      <c r="P59" s="45">
        <v>43.4</v>
      </c>
      <c r="Q59" s="46"/>
      <c r="R59" s="47"/>
    </row>
    <row r="60" spans="1:245" s="16" customFormat="1" ht="36" customHeight="1" x14ac:dyDescent="0.2">
      <c r="A60" s="425"/>
      <c r="B60" s="500"/>
      <c r="C60" s="446"/>
      <c r="D60" s="427"/>
      <c r="E60" s="508"/>
      <c r="F60" s="243" t="s">
        <v>181</v>
      </c>
      <c r="G60" s="160"/>
      <c r="H60" s="160">
        <v>157.4</v>
      </c>
      <c r="I60" s="269">
        <v>157.4</v>
      </c>
      <c r="J60" s="160"/>
      <c r="K60" s="97"/>
      <c r="L60" s="161"/>
      <c r="M60" s="162"/>
      <c r="N60" s="162"/>
      <c r="O60" s="162"/>
      <c r="P60" s="45"/>
      <c r="Q60" s="46"/>
      <c r="R60" s="47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  <c r="BU60" s="15"/>
      <c r="BV60" s="15"/>
      <c r="BW60" s="15"/>
      <c r="BX60" s="15"/>
      <c r="BY60" s="15"/>
      <c r="BZ60" s="15"/>
      <c r="CA60" s="15"/>
      <c r="CB60" s="15"/>
      <c r="CC60" s="15"/>
      <c r="CD60" s="15"/>
      <c r="CE60" s="15"/>
      <c r="CF60" s="15"/>
      <c r="CG60" s="15"/>
      <c r="CH60" s="15"/>
      <c r="CI60" s="15"/>
      <c r="CJ60" s="15"/>
      <c r="CK60" s="15"/>
      <c r="CL60" s="15"/>
      <c r="CM60" s="15"/>
      <c r="CN60" s="15"/>
      <c r="CO60" s="15"/>
      <c r="CP60" s="15"/>
      <c r="CQ60" s="15"/>
      <c r="CR60" s="15"/>
      <c r="CS60" s="15"/>
      <c r="CT60" s="15"/>
      <c r="CU60" s="15"/>
      <c r="CV60" s="15"/>
      <c r="CW60" s="15"/>
      <c r="CX60" s="15"/>
      <c r="CY60" s="15"/>
      <c r="CZ60" s="15"/>
      <c r="DA60" s="15"/>
      <c r="DB60" s="15"/>
      <c r="DC60" s="15"/>
      <c r="DD60" s="15"/>
      <c r="DE60" s="15"/>
      <c r="DF60" s="15"/>
      <c r="DG60" s="15"/>
      <c r="DH60" s="15"/>
      <c r="DI60" s="15"/>
      <c r="DJ60" s="15"/>
      <c r="DK60" s="15"/>
      <c r="DL60" s="15"/>
      <c r="DM60" s="15"/>
      <c r="DN60" s="15"/>
      <c r="DO60" s="15"/>
      <c r="DP60" s="15"/>
      <c r="DQ60" s="15"/>
      <c r="DR60" s="15"/>
      <c r="DS60" s="15"/>
      <c r="DT60" s="15"/>
      <c r="DU60" s="15"/>
      <c r="DV60" s="15"/>
      <c r="DW60" s="15"/>
      <c r="DX60" s="15"/>
      <c r="DY60" s="15"/>
      <c r="DZ60" s="15"/>
      <c r="EA60" s="15"/>
      <c r="EB60" s="15"/>
      <c r="EC60" s="15"/>
      <c r="ED60" s="15"/>
      <c r="EE60" s="15"/>
      <c r="EF60" s="15"/>
      <c r="EG60" s="15"/>
      <c r="EH60" s="15"/>
      <c r="EI60" s="15"/>
      <c r="EJ60" s="15"/>
      <c r="EK60" s="15"/>
      <c r="EL60" s="15"/>
      <c r="EM60" s="15"/>
      <c r="EN60" s="15"/>
      <c r="EO60" s="15"/>
      <c r="EP60" s="15"/>
      <c r="EQ60" s="15"/>
      <c r="ER60" s="15"/>
      <c r="ES60" s="15"/>
      <c r="ET60" s="15"/>
      <c r="EU60" s="15"/>
      <c r="EV60" s="15"/>
      <c r="EW60" s="15"/>
      <c r="EX60" s="15"/>
      <c r="EY60" s="15"/>
      <c r="EZ60" s="15"/>
      <c r="FA60" s="15"/>
      <c r="FB60" s="15"/>
      <c r="FC60" s="15"/>
      <c r="FD60" s="15"/>
      <c r="FE60" s="15"/>
      <c r="FF60" s="15"/>
      <c r="FG60" s="15"/>
      <c r="FH60" s="15"/>
      <c r="FI60" s="15"/>
      <c r="FJ60" s="15"/>
      <c r="FK60" s="15"/>
      <c r="FL60" s="15"/>
      <c r="FM60" s="15"/>
      <c r="FN60" s="15"/>
      <c r="FO60" s="15"/>
      <c r="FP60" s="15"/>
      <c r="FQ60" s="15"/>
      <c r="FR60" s="15"/>
      <c r="FS60" s="15"/>
      <c r="FT60" s="15"/>
      <c r="FU60" s="15"/>
      <c r="FV60" s="15"/>
      <c r="FW60" s="15"/>
      <c r="FX60" s="15"/>
      <c r="FY60" s="15"/>
      <c r="FZ60" s="15"/>
      <c r="GA60" s="15"/>
      <c r="GB60" s="15"/>
      <c r="GC60" s="15"/>
      <c r="GD60" s="15"/>
      <c r="GE60" s="15"/>
      <c r="GF60" s="15"/>
      <c r="GG60" s="15"/>
      <c r="GH60" s="15"/>
      <c r="GI60" s="15"/>
      <c r="GJ60" s="15"/>
      <c r="GK60" s="15"/>
      <c r="GL60" s="15"/>
      <c r="GM60" s="15"/>
      <c r="GN60" s="15"/>
      <c r="GO60" s="15"/>
      <c r="GP60" s="15"/>
      <c r="GQ60" s="15"/>
      <c r="GR60" s="15"/>
      <c r="GS60" s="15"/>
      <c r="GT60" s="15"/>
      <c r="GU60" s="15"/>
      <c r="GV60" s="15"/>
      <c r="GW60" s="15"/>
      <c r="GX60" s="15"/>
      <c r="GY60" s="15"/>
      <c r="GZ60" s="15"/>
      <c r="HA60" s="15"/>
      <c r="HB60" s="15"/>
      <c r="HC60" s="15"/>
      <c r="HD60" s="15"/>
      <c r="HE60" s="15"/>
      <c r="HF60" s="15"/>
      <c r="HG60" s="15"/>
      <c r="HH60" s="15"/>
      <c r="HI60" s="15"/>
      <c r="HJ60" s="15"/>
      <c r="HK60" s="15"/>
      <c r="HL60" s="15"/>
      <c r="HM60" s="15"/>
      <c r="HN60" s="15"/>
      <c r="HO60" s="15"/>
      <c r="HP60" s="15"/>
      <c r="HQ60" s="15"/>
      <c r="HR60" s="15"/>
      <c r="HS60" s="15"/>
      <c r="HT60" s="15"/>
      <c r="HU60" s="15"/>
      <c r="HV60" s="15"/>
      <c r="HW60" s="15"/>
      <c r="HX60" s="15"/>
      <c r="HY60" s="15"/>
      <c r="HZ60" s="15"/>
      <c r="IA60" s="15"/>
      <c r="IB60" s="15"/>
      <c r="IC60" s="15"/>
      <c r="ID60" s="15"/>
      <c r="IE60" s="15"/>
      <c r="IF60" s="15"/>
      <c r="IG60" s="15"/>
      <c r="IH60" s="15"/>
      <c r="II60" s="15"/>
      <c r="IJ60" s="15"/>
      <c r="IK60" s="15"/>
    </row>
    <row r="61" spans="1:245" ht="41.25" customHeight="1" x14ac:dyDescent="0.2">
      <c r="A61" s="327"/>
      <c r="B61" s="328"/>
      <c r="C61" s="392"/>
      <c r="D61" s="324"/>
      <c r="E61" s="508"/>
      <c r="F61" s="213" t="s">
        <v>12</v>
      </c>
      <c r="G61" s="42">
        <v>150.69999999999999</v>
      </c>
      <c r="H61" s="42">
        <v>177.4</v>
      </c>
      <c r="I61" s="41">
        <v>177.4</v>
      </c>
      <c r="J61" s="233">
        <v>199.2</v>
      </c>
      <c r="K61" s="233">
        <v>199.2</v>
      </c>
      <c r="L61" s="42"/>
      <c r="M61" s="99"/>
      <c r="N61" s="99"/>
      <c r="O61" s="99"/>
      <c r="P61" s="45"/>
      <c r="Q61" s="46"/>
      <c r="R61" s="47"/>
    </row>
    <row r="62" spans="1:245" ht="21" customHeight="1" x14ac:dyDescent="0.2">
      <c r="A62" s="327"/>
      <c r="B62" s="327"/>
      <c r="C62" s="392"/>
      <c r="D62" s="324"/>
      <c r="E62" s="509"/>
      <c r="F62" s="172" t="s">
        <v>9</v>
      </c>
      <c r="G62" s="48">
        <f>SUM(G59:G61)</f>
        <v>155.19999999999999</v>
      </c>
      <c r="H62" s="48">
        <f t="shared" ref="H62:K62" si="10">SUM(H59:H61)</f>
        <v>339.3</v>
      </c>
      <c r="I62" s="48">
        <f t="shared" si="10"/>
        <v>339.3</v>
      </c>
      <c r="J62" s="48">
        <f t="shared" si="10"/>
        <v>203.7</v>
      </c>
      <c r="K62" s="48">
        <f t="shared" si="10"/>
        <v>203.7</v>
      </c>
      <c r="L62" s="342"/>
      <c r="M62" s="343"/>
      <c r="N62" s="343"/>
      <c r="O62" s="344"/>
      <c r="P62" s="45"/>
      <c r="Q62" s="46"/>
      <c r="R62" s="47"/>
    </row>
    <row r="63" spans="1:245" s="1" customFormat="1" ht="38.25" customHeight="1" x14ac:dyDescent="0.2">
      <c r="A63" s="498" t="s">
        <v>6</v>
      </c>
      <c r="B63" s="496" t="s">
        <v>10</v>
      </c>
      <c r="C63" s="370" t="s">
        <v>32</v>
      </c>
      <c r="D63" s="505" t="s">
        <v>185</v>
      </c>
      <c r="E63" s="510" t="s">
        <v>116</v>
      </c>
      <c r="F63" s="183" t="s">
        <v>8</v>
      </c>
      <c r="G63" s="100">
        <v>87.4</v>
      </c>
      <c r="H63" s="100">
        <v>100.5</v>
      </c>
      <c r="I63" s="101">
        <v>100.5</v>
      </c>
      <c r="J63" s="108">
        <v>100</v>
      </c>
      <c r="K63" s="229">
        <v>100</v>
      </c>
      <c r="L63" s="126" t="s">
        <v>97</v>
      </c>
      <c r="M63" s="102">
        <v>4</v>
      </c>
      <c r="N63" s="103">
        <v>5</v>
      </c>
      <c r="O63" s="103">
        <v>6</v>
      </c>
      <c r="P63" s="95">
        <v>74.5</v>
      </c>
      <c r="Q63" s="91"/>
      <c r="R63" s="9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  <c r="GR63" s="9"/>
      <c r="GS63" s="9"/>
      <c r="GT63" s="9"/>
      <c r="GU63" s="9"/>
      <c r="GV63" s="9"/>
      <c r="GW63" s="9"/>
      <c r="GX63" s="9"/>
      <c r="GY63" s="9"/>
      <c r="GZ63" s="9"/>
      <c r="HA63" s="9"/>
      <c r="HB63" s="9"/>
      <c r="HC63" s="9"/>
      <c r="HD63" s="9"/>
      <c r="HE63" s="9"/>
      <c r="HF63" s="9"/>
      <c r="HG63" s="9"/>
      <c r="HH63" s="9"/>
      <c r="HI63" s="9"/>
      <c r="HJ63" s="9"/>
      <c r="HK63" s="9"/>
      <c r="HL63" s="9"/>
      <c r="HM63" s="9"/>
      <c r="HN63" s="9"/>
      <c r="HO63" s="9"/>
      <c r="HP63" s="9"/>
      <c r="HQ63" s="9"/>
      <c r="HR63" s="9"/>
      <c r="HS63" s="9"/>
      <c r="HT63" s="9"/>
      <c r="HU63" s="9"/>
      <c r="HV63" s="9"/>
      <c r="HW63" s="9"/>
      <c r="HX63" s="9"/>
      <c r="HY63" s="9"/>
      <c r="HZ63" s="9"/>
      <c r="IA63" s="9"/>
      <c r="IB63" s="9"/>
      <c r="IC63" s="9"/>
      <c r="ID63" s="9"/>
      <c r="IE63" s="9"/>
      <c r="IF63" s="9"/>
      <c r="IG63" s="9"/>
      <c r="IH63" s="9"/>
      <c r="II63" s="9"/>
      <c r="IJ63" s="9"/>
      <c r="IK63" s="9"/>
    </row>
    <row r="64" spans="1:245" s="1" customFormat="1" ht="38.25" customHeight="1" x14ac:dyDescent="0.2">
      <c r="A64" s="499"/>
      <c r="B64" s="497"/>
      <c r="C64" s="371"/>
      <c r="D64" s="506"/>
      <c r="E64" s="511"/>
      <c r="F64" s="238" t="s">
        <v>179</v>
      </c>
      <c r="G64" s="234"/>
      <c r="H64" s="234">
        <v>6.6</v>
      </c>
      <c r="I64" s="244"/>
      <c r="J64" s="70"/>
      <c r="K64" s="235"/>
      <c r="L64" s="161"/>
      <c r="M64" s="236"/>
      <c r="N64" s="237"/>
      <c r="O64" s="237"/>
      <c r="P64" s="95"/>
      <c r="Q64" s="91"/>
      <c r="R64" s="9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  <c r="GR64" s="9"/>
      <c r="GS64" s="9"/>
      <c r="GT64" s="9"/>
      <c r="GU64" s="9"/>
      <c r="GV64" s="9"/>
      <c r="GW64" s="9"/>
      <c r="GX64" s="9"/>
      <c r="GY64" s="9"/>
      <c r="GZ64" s="9"/>
      <c r="HA64" s="9"/>
      <c r="HB64" s="9"/>
      <c r="HC64" s="9"/>
      <c r="HD64" s="9"/>
      <c r="HE64" s="9"/>
      <c r="HF64" s="9"/>
      <c r="HG64" s="9"/>
      <c r="HH64" s="9"/>
      <c r="HI64" s="9"/>
      <c r="HJ64" s="9"/>
      <c r="HK64" s="9"/>
      <c r="HL64" s="9"/>
      <c r="HM64" s="9"/>
      <c r="HN64" s="9"/>
      <c r="HO64" s="9"/>
      <c r="HP64" s="9"/>
      <c r="HQ64" s="9"/>
      <c r="HR64" s="9"/>
      <c r="HS64" s="9"/>
      <c r="HT64" s="9"/>
      <c r="HU64" s="9"/>
      <c r="HV64" s="9"/>
      <c r="HW64" s="9"/>
      <c r="HX64" s="9"/>
      <c r="HY64" s="9"/>
      <c r="HZ64" s="9"/>
      <c r="IA64" s="9"/>
      <c r="IB64" s="9"/>
      <c r="IC64" s="9"/>
      <c r="ID64" s="9"/>
      <c r="IE64" s="9"/>
      <c r="IF64" s="9"/>
      <c r="IG64" s="9"/>
      <c r="IH64" s="9"/>
      <c r="II64" s="9"/>
      <c r="IJ64" s="9"/>
      <c r="IK64" s="9"/>
    </row>
    <row r="65" spans="1:245" s="1" customFormat="1" ht="33.75" customHeight="1" x14ac:dyDescent="0.2">
      <c r="A65" s="498"/>
      <c r="B65" s="496"/>
      <c r="C65" s="370"/>
      <c r="D65" s="505"/>
      <c r="E65" s="510"/>
      <c r="F65" s="212" t="s">
        <v>175</v>
      </c>
      <c r="G65" s="100">
        <v>15.7</v>
      </c>
      <c r="H65" s="100">
        <v>38.6</v>
      </c>
      <c r="I65" s="101">
        <v>25.6</v>
      </c>
      <c r="J65" s="108">
        <v>24</v>
      </c>
      <c r="K65" s="229">
        <v>24</v>
      </c>
      <c r="L65" s="156" t="s">
        <v>167</v>
      </c>
      <c r="M65" s="102">
        <v>34</v>
      </c>
      <c r="N65" s="103">
        <v>50</v>
      </c>
      <c r="O65" s="103">
        <v>50</v>
      </c>
      <c r="P65" s="95">
        <v>15.7</v>
      </c>
      <c r="Q65" s="91"/>
      <c r="R65" s="9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  <c r="GR65" s="9"/>
      <c r="GS65" s="9"/>
      <c r="GT65" s="9"/>
      <c r="GU65" s="9"/>
      <c r="GV65" s="9"/>
      <c r="GW65" s="9"/>
      <c r="GX65" s="9"/>
      <c r="GY65" s="9"/>
      <c r="GZ65" s="9"/>
      <c r="HA65" s="9"/>
      <c r="HB65" s="9"/>
      <c r="HC65" s="9"/>
      <c r="HD65" s="9"/>
      <c r="HE65" s="9"/>
      <c r="HF65" s="9"/>
      <c r="HG65" s="9"/>
      <c r="HH65" s="9"/>
      <c r="HI65" s="9"/>
      <c r="HJ65" s="9"/>
      <c r="HK65" s="9"/>
      <c r="HL65" s="9"/>
      <c r="HM65" s="9"/>
      <c r="HN65" s="9"/>
      <c r="HO65" s="9"/>
      <c r="HP65" s="9"/>
      <c r="HQ65" s="9"/>
      <c r="HR65" s="9"/>
      <c r="HS65" s="9"/>
      <c r="HT65" s="9"/>
      <c r="HU65" s="9"/>
      <c r="HV65" s="9"/>
      <c r="HW65" s="9"/>
      <c r="HX65" s="9"/>
      <c r="HY65" s="9"/>
      <c r="HZ65" s="9"/>
      <c r="IA65" s="9"/>
      <c r="IB65" s="9"/>
      <c r="IC65" s="9"/>
      <c r="ID65" s="9"/>
      <c r="IE65" s="9"/>
      <c r="IF65" s="9"/>
      <c r="IG65" s="9"/>
      <c r="IH65" s="9"/>
      <c r="II65" s="9"/>
      <c r="IJ65" s="9"/>
      <c r="IK65" s="9"/>
    </row>
    <row r="66" spans="1:245" s="1" customFormat="1" ht="27" customHeight="1" x14ac:dyDescent="0.2">
      <c r="A66" s="498"/>
      <c r="B66" s="498"/>
      <c r="C66" s="370"/>
      <c r="D66" s="505"/>
      <c r="E66" s="510"/>
      <c r="F66" s="182" t="s">
        <v>9</v>
      </c>
      <c r="G66" s="85">
        <f>SUM(G63:G65)</f>
        <v>103.10000000000001</v>
      </c>
      <c r="H66" s="85">
        <f t="shared" ref="H66:K66" si="11">SUM(H63:H65)</f>
        <v>145.69999999999999</v>
      </c>
      <c r="I66" s="85">
        <f t="shared" si="11"/>
        <v>126.1</v>
      </c>
      <c r="J66" s="85">
        <f t="shared" si="11"/>
        <v>124</v>
      </c>
      <c r="K66" s="85">
        <f t="shared" si="11"/>
        <v>124</v>
      </c>
      <c r="L66" s="314"/>
      <c r="M66" s="315"/>
      <c r="N66" s="315"/>
      <c r="O66" s="316"/>
      <c r="P66" s="95"/>
      <c r="Q66" s="96"/>
      <c r="R66" s="9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  <c r="GR66" s="9"/>
      <c r="GS66" s="9"/>
      <c r="GT66" s="9"/>
      <c r="GU66" s="9"/>
      <c r="GV66" s="9"/>
      <c r="GW66" s="9"/>
      <c r="GX66" s="9"/>
      <c r="GY66" s="9"/>
      <c r="GZ66" s="9"/>
      <c r="HA66" s="9"/>
      <c r="HB66" s="9"/>
      <c r="HC66" s="9"/>
      <c r="HD66" s="9"/>
      <c r="HE66" s="9"/>
      <c r="HF66" s="9"/>
      <c r="HG66" s="9"/>
      <c r="HH66" s="9"/>
      <c r="HI66" s="9"/>
      <c r="HJ66" s="9"/>
      <c r="HK66" s="9"/>
      <c r="HL66" s="9"/>
      <c r="HM66" s="9"/>
      <c r="HN66" s="9"/>
      <c r="HO66" s="9"/>
      <c r="HP66" s="9"/>
      <c r="HQ66" s="9"/>
      <c r="HR66" s="9"/>
      <c r="HS66" s="9"/>
      <c r="HT66" s="9"/>
      <c r="HU66" s="9"/>
      <c r="HV66" s="9"/>
      <c r="HW66" s="9"/>
      <c r="HX66" s="9"/>
      <c r="HY66" s="9"/>
      <c r="HZ66" s="9"/>
      <c r="IA66" s="9"/>
      <c r="IB66" s="9"/>
      <c r="IC66" s="9"/>
      <c r="ID66" s="9"/>
      <c r="IE66" s="9"/>
      <c r="IF66" s="9"/>
      <c r="IG66" s="9"/>
      <c r="IH66" s="9"/>
      <c r="II66" s="9"/>
      <c r="IJ66" s="9"/>
      <c r="IK66" s="9"/>
    </row>
    <row r="67" spans="1:245" customFormat="1" ht="33.75" customHeight="1" x14ac:dyDescent="0.2">
      <c r="A67" s="414" t="s">
        <v>6</v>
      </c>
      <c r="B67" s="359" t="s">
        <v>10</v>
      </c>
      <c r="C67" s="360" t="s">
        <v>33</v>
      </c>
      <c r="D67" s="361" t="s">
        <v>83</v>
      </c>
      <c r="E67" s="512" t="s">
        <v>197</v>
      </c>
      <c r="F67" s="184" t="s">
        <v>8</v>
      </c>
      <c r="G67" s="104"/>
      <c r="H67" s="105">
        <v>4.5</v>
      </c>
      <c r="I67" s="106">
        <v>4.5</v>
      </c>
      <c r="J67" s="245"/>
      <c r="K67" s="246"/>
      <c r="L67" s="345" t="s">
        <v>166</v>
      </c>
      <c r="M67" s="347">
        <v>200</v>
      </c>
      <c r="N67" s="347">
        <v>200</v>
      </c>
      <c r="O67" s="347">
        <v>400</v>
      </c>
      <c r="P67" s="329"/>
      <c r="Q67" s="330"/>
      <c r="R67" s="107"/>
    </row>
    <row r="68" spans="1:245" s="1" customFormat="1" ht="37.5" customHeight="1" x14ac:dyDescent="0.2">
      <c r="A68" s="414"/>
      <c r="B68" s="359"/>
      <c r="C68" s="360"/>
      <c r="D68" s="361"/>
      <c r="E68" s="512"/>
      <c r="F68" s="185" t="s">
        <v>12</v>
      </c>
      <c r="G68" s="108"/>
      <c r="H68" s="263">
        <v>229.4</v>
      </c>
      <c r="I68" s="101">
        <v>229.4</v>
      </c>
      <c r="J68" s="108">
        <v>170.2</v>
      </c>
      <c r="K68" s="229">
        <v>170.2</v>
      </c>
      <c r="L68" s="346"/>
      <c r="M68" s="348"/>
      <c r="N68" s="348"/>
      <c r="O68" s="348"/>
      <c r="P68" s="109"/>
      <c r="Q68" s="91"/>
      <c r="R68" s="9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  <c r="GR68" s="9"/>
      <c r="GS68" s="9"/>
      <c r="GT68" s="9"/>
      <c r="GU68" s="9"/>
      <c r="GV68" s="9"/>
      <c r="GW68" s="9"/>
      <c r="GX68" s="9"/>
      <c r="GY68" s="9"/>
      <c r="GZ68" s="9"/>
      <c r="HA68" s="9"/>
      <c r="HB68" s="9"/>
      <c r="HC68" s="9"/>
      <c r="HD68" s="9"/>
      <c r="HE68" s="9"/>
      <c r="HF68" s="9"/>
      <c r="HG68" s="9"/>
      <c r="HH68" s="9"/>
      <c r="HI68" s="9"/>
      <c r="HJ68" s="9"/>
      <c r="HK68" s="9"/>
      <c r="HL68" s="9"/>
      <c r="HM68" s="9"/>
      <c r="HN68" s="9"/>
      <c r="HO68" s="9"/>
      <c r="HP68" s="9"/>
      <c r="HQ68" s="9"/>
      <c r="HR68" s="9"/>
      <c r="HS68" s="9"/>
      <c r="HT68" s="9"/>
      <c r="HU68" s="9"/>
      <c r="HV68" s="9"/>
      <c r="HW68" s="9"/>
      <c r="HX68" s="9"/>
      <c r="HY68" s="9"/>
      <c r="HZ68" s="9"/>
      <c r="IA68" s="9"/>
      <c r="IB68" s="9"/>
      <c r="IC68" s="9"/>
      <c r="ID68" s="9"/>
      <c r="IE68" s="9"/>
      <c r="IF68" s="9"/>
      <c r="IG68" s="9"/>
      <c r="IH68" s="9"/>
      <c r="II68" s="9"/>
      <c r="IJ68" s="9"/>
      <c r="IK68" s="9"/>
    </row>
    <row r="69" spans="1:245" s="1" customFormat="1" ht="27" customHeight="1" x14ac:dyDescent="0.2">
      <c r="A69" s="414"/>
      <c r="B69" s="359"/>
      <c r="C69" s="360"/>
      <c r="D69" s="361"/>
      <c r="E69" s="512"/>
      <c r="F69" s="186" t="s">
        <v>9</v>
      </c>
      <c r="G69" s="110">
        <f>SUM(G67+G68)</f>
        <v>0</v>
      </c>
      <c r="H69" s="110">
        <f t="shared" ref="H69:K69" si="12">SUM(H67+H68)</f>
        <v>233.9</v>
      </c>
      <c r="I69" s="110">
        <f t="shared" si="12"/>
        <v>233.9</v>
      </c>
      <c r="J69" s="110">
        <f t="shared" si="12"/>
        <v>170.2</v>
      </c>
      <c r="K69" s="110">
        <f t="shared" si="12"/>
        <v>170.2</v>
      </c>
      <c r="L69" s="314"/>
      <c r="M69" s="315"/>
      <c r="N69" s="315"/>
      <c r="O69" s="316"/>
      <c r="P69" s="109"/>
      <c r="Q69" s="96"/>
      <c r="R69" s="9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  <c r="GR69" s="9"/>
      <c r="GS69" s="9"/>
      <c r="GT69" s="9"/>
      <c r="GU69" s="9"/>
      <c r="GV69" s="9"/>
      <c r="GW69" s="9"/>
      <c r="GX69" s="9"/>
      <c r="GY69" s="9"/>
      <c r="GZ69" s="9"/>
      <c r="HA69" s="9"/>
      <c r="HB69" s="9"/>
      <c r="HC69" s="9"/>
      <c r="HD69" s="9"/>
      <c r="HE69" s="9"/>
      <c r="HF69" s="9"/>
      <c r="HG69" s="9"/>
      <c r="HH69" s="9"/>
      <c r="HI69" s="9"/>
      <c r="HJ69" s="9"/>
      <c r="HK69" s="9"/>
      <c r="HL69" s="9"/>
      <c r="HM69" s="9"/>
      <c r="HN69" s="9"/>
      <c r="HO69" s="9"/>
      <c r="HP69" s="9"/>
      <c r="HQ69" s="9"/>
      <c r="HR69" s="9"/>
      <c r="HS69" s="9"/>
      <c r="HT69" s="9"/>
      <c r="HU69" s="9"/>
      <c r="HV69" s="9"/>
      <c r="HW69" s="9"/>
      <c r="HX69" s="9"/>
      <c r="HY69" s="9"/>
      <c r="HZ69" s="9"/>
      <c r="IA69" s="9"/>
      <c r="IB69" s="9"/>
      <c r="IC69" s="9"/>
      <c r="ID69" s="9"/>
      <c r="IE69" s="9"/>
      <c r="IF69" s="9"/>
      <c r="IG69" s="9"/>
      <c r="IH69" s="9"/>
      <c r="II69" s="9"/>
      <c r="IJ69" s="9"/>
      <c r="IK69" s="9"/>
    </row>
    <row r="70" spans="1:245" s="14" customFormat="1" ht="76.5" customHeight="1" x14ac:dyDescent="0.2">
      <c r="A70" s="414" t="s">
        <v>6</v>
      </c>
      <c r="B70" s="359" t="s">
        <v>10</v>
      </c>
      <c r="C70" s="360" t="s">
        <v>40</v>
      </c>
      <c r="D70" s="361" t="s">
        <v>189</v>
      </c>
      <c r="E70" s="362" t="s">
        <v>190</v>
      </c>
      <c r="F70" s="259" t="s">
        <v>179</v>
      </c>
      <c r="G70" s="255"/>
      <c r="H70" s="256">
        <v>25</v>
      </c>
      <c r="I70" s="268">
        <v>25</v>
      </c>
      <c r="J70" s="257">
        <v>50</v>
      </c>
      <c r="K70" s="258">
        <v>50</v>
      </c>
      <c r="L70" s="253" t="s">
        <v>191</v>
      </c>
      <c r="M70" s="254">
        <v>4</v>
      </c>
      <c r="N70" s="254">
        <v>6</v>
      </c>
      <c r="O70" s="254">
        <v>7</v>
      </c>
      <c r="P70" s="329"/>
      <c r="Q70" s="330"/>
      <c r="R70" s="107"/>
    </row>
    <row r="71" spans="1:245" s="1" customFormat="1" ht="27" customHeight="1" x14ac:dyDescent="0.2">
      <c r="A71" s="414"/>
      <c r="B71" s="359"/>
      <c r="C71" s="360"/>
      <c r="D71" s="361"/>
      <c r="E71" s="362"/>
      <c r="F71" s="186" t="s">
        <v>9</v>
      </c>
      <c r="G71" s="110">
        <f>SUM(G70)</f>
        <v>0</v>
      </c>
      <c r="H71" s="110">
        <f t="shared" ref="H71:K71" si="13">SUM(H70)</f>
        <v>25</v>
      </c>
      <c r="I71" s="110">
        <f t="shared" si="13"/>
        <v>25</v>
      </c>
      <c r="J71" s="110">
        <f t="shared" si="13"/>
        <v>50</v>
      </c>
      <c r="K71" s="110">
        <f t="shared" si="13"/>
        <v>50</v>
      </c>
      <c r="L71" s="314"/>
      <c r="M71" s="315"/>
      <c r="N71" s="315"/>
      <c r="O71" s="316"/>
      <c r="P71" s="109"/>
      <c r="Q71" s="96"/>
      <c r="R71" s="9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  <c r="GR71" s="9"/>
      <c r="GS71" s="9"/>
      <c r="GT71" s="9"/>
      <c r="GU71" s="9"/>
      <c r="GV71" s="9"/>
      <c r="GW71" s="9"/>
      <c r="GX71" s="9"/>
      <c r="GY71" s="9"/>
      <c r="GZ71" s="9"/>
      <c r="HA71" s="9"/>
      <c r="HB71" s="9"/>
      <c r="HC71" s="9"/>
      <c r="HD71" s="9"/>
      <c r="HE71" s="9"/>
      <c r="HF71" s="9"/>
      <c r="HG71" s="9"/>
      <c r="HH71" s="9"/>
      <c r="HI71" s="9"/>
      <c r="HJ71" s="9"/>
      <c r="HK71" s="9"/>
      <c r="HL71" s="9"/>
      <c r="HM71" s="9"/>
      <c r="HN71" s="9"/>
      <c r="HO71" s="9"/>
      <c r="HP71" s="9"/>
      <c r="HQ71" s="9"/>
      <c r="HR71" s="9"/>
      <c r="HS71" s="9"/>
      <c r="HT71" s="9"/>
      <c r="HU71" s="9"/>
      <c r="HV71" s="9"/>
      <c r="HW71" s="9"/>
      <c r="HX71" s="9"/>
      <c r="HY71" s="9"/>
      <c r="HZ71" s="9"/>
      <c r="IA71" s="9"/>
      <c r="IB71" s="9"/>
      <c r="IC71" s="9"/>
      <c r="ID71" s="9"/>
      <c r="IE71" s="9"/>
      <c r="IF71" s="9"/>
      <c r="IG71" s="9"/>
      <c r="IH71" s="9"/>
      <c r="II71" s="9"/>
      <c r="IJ71" s="9"/>
      <c r="IK71" s="9"/>
    </row>
    <row r="72" spans="1:245" ht="24" customHeight="1" x14ac:dyDescent="0.2">
      <c r="A72" s="38" t="s">
        <v>6</v>
      </c>
      <c r="B72" s="39" t="s">
        <v>10</v>
      </c>
      <c r="C72" s="363" t="s">
        <v>22</v>
      </c>
      <c r="D72" s="363"/>
      <c r="E72" s="363"/>
      <c r="F72" s="363"/>
      <c r="G72" s="59">
        <f>SUM(G43+G47+G53+G58+G62+G66+G69+G71)</f>
        <v>2975.1999999999994</v>
      </c>
      <c r="H72" s="59">
        <f t="shared" ref="H72:K72" si="14">SUM(H43+H47+H53+H58+H62+H66+H69+H71)</f>
        <v>3623.9</v>
      </c>
      <c r="I72" s="59">
        <f t="shared" si="14"/>
        <v>3553.1000000000004</v>
      </c>
      <c r="J72" s="59">
        <f t="shared" si="14"/>
        <v>3531.5</v>
      </c>
      <c r="K72" s="59">
        <f t="shared" si="14"/>
        <v>3707.7999999999997</v>
      </c>
      <c r="L72" s="382"/>
      <c r="M72" s="383"/>
      <c r="N72" s="383"/>
      <c r="O72" s="384"/>
      <c r="P72" s="45"/>
      <c r="Q72" s="47"/>
      <c r="R72" s="47"/>
    </row>
    <row r="73" spans="1:245" ht="19.5" customHeight="1" x14ac:dyDescent="0.2">
      <c r="A73" s="38" t="s">
        <v>6</v>
      </c>
      <c r="B73" s="39" t="s">
        <v>13</v>
      </c>
      <c r="C73" s="385" t="s">
        <v>23</v>
      </c>
      <c r="D73" s="385"/>
      <c r="E73" s="385"/>
      <c r="F73" s="385"/>
      <c r="G73" s="385"/>
      <c r="H73" s="385"/>
      <c r="I73" s="385"/>
      <c r="J73" s="385"/>
      <c r="K73" s="385"/>
      <c r="L73" s="385"/>
      <c r="M73" s="385"/>
      <c r="N73" s="385"/>
      <c r="O73" s="385"/>
      <c r="P73" s="45"/>
      <c r="Q73" s="47"/>
      <c r="R73" s="47"/>
    </row>
    <row r="74" spans="1:245" s="16" customFormat="1" ht="25.15" customHeight="1" x14ac:dyDescent="0.2">
      <c r="A74" s="327" t="s">
        <v>6</v>
      </c>
      <c r="B74" s="328" t="s">
        <v>13</v>
      </c>
      <c r="C74" s="392" t="s">
        <v>32</v>
      </c>
      <c r="D74" s="319" t="s">
        <v>78</v>
      </c>
      <c r="E74" s="375" t="s">
        <v>115</v>
      </c>
      <c r="F74" s="376" t="s">
        <v>8</v>
      </c>
      <c r="G74" s="364">
        <v>215</v>
      </c>
      <c r="H74" s="364"/>
      <c r="I74" s="379"/>
      <c r="J74" s="386"/>
      <c r="K74" s="386"/>
      <c r="L74" s="386"/>
      <c r="M74" s="389"/>
      <c r="N74" s="389"/>
      <c r="O74" s="389"/>
      <c r="P74" s="547"/>
      <c r="Q74" s="548"/>
      <c r="R74" s="548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  <c r="BM74" s="15"/>
      <c r="BN74" s="15"/>
      <c r="BO74" s="15"/>
      <c r="BP74" s="15"/>
      <c r="BQ74" s="15"/>
      <c r="BR74" s="15"/>
      <c r="BS74" s="15"/>
      <c r="BT74" s="15"/>
      <c r="BU74" s="15"/>
      <c r="BV74" s="15"/>
      <c r="BW74" s="15"/>
      <c r="BX74" s="15"/>
      <c r="BY74" s="15"/>
      <c r="BZ74" s="15"/>
      <c r="CA74" s="15"/>
      <c r="CB74" s="15"/>
      <c r="CC74" s="15"/>
      <c r="CD74" s="15"/>
      <c r="CE74" s="15"/>
      <c r="CF74" s="15"/>
      <c r="CG74" s="15"/>
      <c r="CH74" s="15"/>
      <c r="CI74" s="15"/>
      <c r="CJ74" s="15"/>
      <c r="CK74" s="15"/>
      <c r="CL74" s="15"/>
      <c r="CM74" s="15"/>
      <c r="CN74" s="15"/>
      <c r="CO74" s="15"/>
      <c r="CP74" s="15"/>
      <c r="CQ74" s="15"/>
      <c r="CR74" s="15"/>
      <c r="CS74" s="15"/>
      <c r="CT74" s="15"/>
      <c r="CU74" s="15"/>
      <c r="CV74" s="15"/>
      <c r="CW74" s="15"/>
      <c r="CX74" s="15"/>
      <c r="CY74" s="15"/>
      <c r="CZ74" s="15"/>
      <c r="DA74" s="15"/>
      <c r="DB74" s="15"/>
      <c r="DC74" s="15"/>
      <c r="DD74" s="15"/>
      <c r="DE74" s="15"/>
      <c r="DF74" s="15"/>
      <c r="DG74" s="15"/>
      <c r="DH74" s="15"/>
      <c r="DI74" s="15"/>
      <c r="DJ74" s="15"/>
      <c r="DK74" s="15"/>
      <c r="DL74" s="15"/>
      <c r="DM74" s="15"/>
      <c r="DN74" s="15"/>
      <c r="DO74" s="15"/>
      <c r="DP74" s="15"/>
      <c r="DQ74" s="15"/>
      <c r="DR74" s="15"/>
      <c r="DS74" s="15"/>
      <c r="DT74" s="15"/>
      <c r="DU74" s="15"/>
      <c r="DV74" s="15"/>
      <c r="DW74" s="15"/>
      <c r="DX74" s="15"/>
      <c r="DY74" s="15"/>
      <c r="DZ74" s="15"/>
      <c r="EA74" s="15"/>
      <c r="EB74" s="15"/>
      <c r="EC74" s="15"/>
      <c r="ED74" s="15"/>
      <c r="EE74" s="15"/>
      <c r="EF74" s="15"/>
      <c r="EG74" s="15"/>
      <c r="EH74" s="15"/>
      <c r="EI74" s="15"/>
      <c r="EJ74" s="15"/>
      <c r="EK74" s="15"/>
      <c r="EL74" s="15"/>
      <c r="EM74" s="15"/>
      <c r="EN74" s="15"/>
      <c r="EO74" s="15"/>
      <c r="EP74" s="15"/>
      <c r="EQ74" s="15"/>
      <c r="ER74" s="15"/>
      <c r="ES74" s="15"/>
      <c r="ET74" s="15"/>
      <c r="EU74" s="15"/>
      <c r="EV74" s="15"/>
      <c r="EW74" s="15"/>
      <c r="EX74" s="15"/>
      <c r="EY74" s="15"/>
      <c r="EZ74" s="15"/>
      <c r="FA74" s="15"/>
      <c r="FB74" s="15"/>
      <c r="FC74" s="15"/>
      <c r="FD74" s="15"/>
      <c r="FE74" s="15"/>
      <c r="FF74" s="15"/>
      <c r="FG74" s="15"/>
      <c r="FH74" s="15"/>
      <c r="FI74" s="15"/>
      <c r="FJ74" s="15"/>
      <c r="FK74" s="15"/>
      <c r="FL74" s="15"/>
      <c r="FM74" s="15"/>
      <c r="FN74" s="15"/>
      <c r="FO74" s="15"/>
      <c r="FP74" s="15"/>
      <c r="FQ74" s="15"/>
      <c r="FR74" s="15"/>
      <c r="FS74" s="15"/>
      <c r="FT74" s="15"/>
      <c r="FU74" s="15"/>
      <c r="FV74" s="15"/>
      <c r="FW74" s="15"/>
      <c r="FX74" s="15"/>
      <c r="FY74" s="15"/>
      <c r="FZ74" s="15"/>
      <c r="GA74" s="15"/>
      <c r="GB74" s="15"/>
      <c r="GC74" s="15"/>
      <c r="GD74" s="15"/>
      <c r="GE74" s="15"/>
      <c r="GF74" s="15"/>
      <c r="GG74" s="15"/>
      <c r="GH74" s="15"/>
      <c r="GI74" s="15"/>
      <c r="GJ74" s="15"/>
      <c r="GK74" s="15"/>
      <c r="GL74" s="15"/>
      <c r="GM74" s="15"/>
      <c r="GN74" s="15"/>
      <c r="GO74" s="15"/>
      <c r="GP74" s="15"/>
      <c r="GQ74" s="15"/>
      <c r="GR74" s="15"/>
      <c r="GS74" s="15"/>
      <c r="GT74" s="15"/>
      <c r="GU74" s="15"/>
      <c r="GV74" s="15"/>
      <c r="GW74" s="15"/>
      <c r="GX74" s="15"/>
      <c r="GY74" s="15"/>
      <c r="GZ74" s="15"/>
      <c r="HA74" s="15"/>
      <c r="HB74" s="15"/>
      <c r="HC74" s="15"/>
      <c r="HD74" s="15"/>
      <c r="HE74" s="15"/>
      <c r="HF74" s="15"/>
      <c r="HG74" s="15"/>
      <c r="HH74" s="15"/>
      <c r="HI74" s="15"/>
      <c r="HJ74" s="15"/>
      <c r="HK74" s="15"/>
      <c r="HL74" s="15"/>
      <c r="HM74" s="15"/>
      <c r="HN74" s="15"/>
      <c r="HO74" s="15"/>
      <c r="HP74" s="15"/>
      <c r="HQ74" s="15"/>
      <c r="HR74" s="15"/>
      <c r="HS74" s="15"/>
      <c r="HT74" s="15"/>
      <c r="HU74" s="15"/>
      <c r="HV74" s="15"/>
      <c r="HW74" s="15"/>
      <c r="HX74" s="15"/>
      <c r="HY74" s="15"/>
      <c r="HZ74" s="15"/>
      <c r="IA74" s="15"/>
      <c r="IB74" s="15"/>
      <c r="IC74" s="15"/>
      <c r="ID74" s="15"/>
      <c r="IE74" s="15"/>
      <c r="IF74" s="15"/>
      <c r="IG74" s="15"/>
      <c r="IH74" s="15"/>
      <c r="II74" s="15"/>
      <c r="IJ74" s="15"/>
      <c r="IK74" s="15"/>
    </row>
    <row r="75" spans="1:245" s="16" customFormat="1" ht="25.15" customHeight="1" x14ac:dyDescent="0.2">
      <c r="A75" s="327"/>
      <c r="B75" s="328"/>
      <c r="C75" s="392"/>
      <c r="D75" s="319"/>
      <c r="E75" s="375"/>
      <c r="F75" s="377"/>
      <c r="G75" s="365"/>
      <c r="H75" s="365"/>
      <c r="I75" s="380"/>
      <c r="J75" s="387"/>
      <c r="K75" s="387"/>
      <c r="L75" s="387"/>
      <c r="M75" s="390"/>
      <c r="N75" s="390"/>
      <c r="O75" s="390"/>
      <c r="P75" s="45"/>
      <c r="Q75" s="112"/>
      <c r="R75" s="112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  <c r="BM75" s="15"/>
      <c r="BN75" s="15"/>
      <c r="BO75" s="15"/>
      <c r="BP75" s="15"/>
      <c r="BQ75" s="15"/>
      <c r="BR75" s="15"/>
      <c r="BS75" s="15"/>
      <c r="BT75" s="15"/>
      <c r="BU75" s="15"/>
      <c r="BV75" s="15"/>
      <c r="BW75" s="15"/>
      <c r="BX75" s="15"/>
      <c r="BY75" s="15"/>
      <c r="BZ75" s="15"/>
      <c r="CA75" s="15"/>
      <c r="CB75" s="15"/>
      <c r="CC75" s="15"/>
      <c r="CD75" s="15"/>
      <c r="CE75" s="15"/>
      <c r="CF75" s="15"/>
      <c r="CG75" s="15"/>
      <c r="CH75" s="15"/>
      <c r="CI75" s="15"/>
      <c r="CJ75" s="15"/>
      <c r="CK75" s="15"/>
      <c r="CL75" s="15"/>
      <c r="CM75" s="15"/>
      <c r="CN75" s="15"/>
      <c r="CO75" s="15"/>
      <c r="CP75" s="15"/>
      <c r="CQ75" s="15"/>
      <c r="CR75" s="15"/>
      <c r="CS75" s="15"/>
      <c r="CT75" s="15"/>
      <c r="CU75" s="15"/>
      <c r="CV75" s="15"/>
      <c r="CW75" s="15"/>
      <c r="CX75" s="15"/>
      <c r="CY75" s="15"/>
      <c r="CZ75" s="15"/>
      <c r="DA75" s="15"/>
      <c r="DB75" s="15"/>
      <c r="DC75" s="15"/>
      <c r="DD75" s="15"/>
      <c r="DE75" s="15"/>
      <c r="DF75" s="15"/>
      <c r="DG75" s="15"/>
      <c r="DH75" s="15"/>
      <c r="DI75" s="15"/>
      <c r="DJ75" s="15"/>
      <c r="DK75" s="15"/>
      <c r="DL75" s="15"/>
      <c r="DM75" s="15"/>
      <c r="DN75" s="15"/>
      <c r="DO75" s="15"/>
      <c r="DP75" s="15"/>
      <c r="DQ75" s="15"/>
      <c r="DR75" s="15"/>
      <c r="DS75" s="15"/>
      <c r="DT75" s="15"/>
      <c r="DU75" s="15"/>
      <c r="DV75" s="15"/>
      <c r="DW75" s="15"/>
      <c r="DX75" s="15"/>
      <c r="DY75" s="15"/>
      <c r="DZ75" s="15"/>
      <c r="EA75" s="15"/>
      <c r="EB75" s="15"/>
      <c r="EC75" s="15"/>
      <c r="ED75" s="15"/>
      <c r="EE75" s="15"/>
      <c r="EF75" s="15"/>
      <c r="EG75" s="15"/>
      <c r="EH75" s="15"/>
      <c r="EI75" s="15"/>
      <c r="EJ75" s="15"/>
      <c r="EK75" s="15"/>
      <c r="EL75" s="15"/>
      <c r="EM75" s="15"/>
      <c r="EN75" s="15"/>
      <c r="EO75" s="15"/>
      <c r="EP75" s="15"/>
      <c r="EQ75" s="15"/>
      <c r="ER75" s="15"/>
      <c r="ES75" s="15"/>
      <c r="ET75" s="15"/>
      <c r="EU75" s="15"/>
      <c r="EV75" s="15"/>
      <c r="EW75" s="15"/>
      <c r="EX75" s="15"/>
      <c r="EY75" s="15"/>
      <c r="EZ75" s="15"/>
      <c r="FA75" s="15"/>
      <c r="FB75" s="15"/>
      <c r="FC75" s="15"/>
      <c r="FD75" s="15"/>
      <c r="FE75" s="15"/>
      <c r="FF75" s="15"/>
      <c r="FG75" s="15"/>
      <c r="FH75" s="15"/>
      <c r="FI75" s="15"/>
      <c r="FJ75" s="15"/>
      <c r="FK75" s="15"/>
      <c r="FL75" s="15"/>
      <c r="FM75" s="15"/>
      <c r="FN75" s="15"/>
      <c r="FO75" s="15"/>
      <c r="FP75" s="15"/>
      <c r="FQ75" s="15"/>
      <c r="FR75" s="15"/>
      <c r="FS75" s="15"/>
      <c r="FT75" s="15"/>
      <c r="FU75" s="15"/>
      <c r="FV75" s="15"/>
      <c r="FW75" s="15"/>
      <c r="FX75" s="15"/>
      <c r="FY75" s="15"/>
      <c r="FZ75" s="15"/>
      <c r="GA75" s="15"/>
      <c r="GB75" s="15"/>
      <c r="GC75" s="15"/>
      <c r="GD75" s="15"/>
      <c r="GE75" s="15"/>
      <c r="GF75" s="15"/>
      <c r="GG75" s="15"/>
      <c r="GH75" s="15"/>
      <c r="GI75" s="15"/>
      <c r="GJ75" s="15"/>
      <c r="GK75" s="15"/>
      <c r="GL75" s="15"/>
      <c r="GM75" s="15"/>
      <c r="GN75" s="15"/>
      <c r="GO75" s="15"/>
      <c r="GP75" s="15"/>
      <c r="GQ75" s="15"/>
      <c r="GR75" s="15"/>
      <c r="GS75" s="15"/>
      <c r="GT75" s="15"/>
      <c r="GU75" s="15"/>
      <c r="GV75" s="15"/>
      <c r="GW75" s="15"/>
      <c r="GX75" s="15"/>
      <c r="GY75" s="15"/>
      <c r="GZ75" s="15"/>
      <c r="HA75" s="15"/>
      <c r="HB75" s="15"/>
      <c r="HC75" s="15"/>
      <c r="HD75" s="15"/>
      <c r="HE75" s="15"/>
      <c r="HF75" s="15"/>
      <c r="HG75" s="15"/>
      <c r="HH75" s="15"/>
      <c r="HI75" s="15"/>
      <c r="HJ75" s="15"/>
      <c r="HK75" s="15"/>
      <c r="HL75" s="15"/>
      <c r="HM75" s="15"/>
      <c r="HN75" s="15"/>
      <c r="HO75" s="15"/>
      <c r="HP75" s="15"/>
      <c r="HQ75" s="15"/>
      <c r="HR75" s="15"/>
      <c r="HS75" s="15"/>
      <c r="HT75" s="15"/>
      <c r="HU75" s="15"/>
      <c r="HV75" s="15"/>
      <c r="HW75" s="15"/>
      <c r="HX75" s="15"/>
      <c r="HY75" s="15"/>
      <c r="HZ75" s="15"/>
      <c r="IA75" s="15"/>
      <c r="IB75" s="15"/>
      <c r="IC75" s="15"/>
      <c r="ID75" s="15"/>
      <c r="IE75" s="15"/>
      <c r="IF75" s="15"/>
      <c r="IG75" s="15"/>
      <c r="IH75" s="15"/>
      <c r="II75" s="15"/>
      <c r="IJ75" s="15"/>
      <c r="IK75" s="15"/>
    </row>
    <row r="76" spans="1:245" s="16" customFormat="1" ht="80.25" customHeight="1" x14ac:dyDescent="0.2">
      <c r="A76" s="327"/>
      <c r="B76" s="328"/>
      <c r="C76" s="392"/>
      <c r="D76" s="319"/>
      <c r="E76" s="375"/>
      <c r="F76" s="378"/>
      <c r="G76" s="366"/>
      <c r="H76" s="366"/>
      <c r="I76" s="381"/>
      <c r="J76" s="388"/>
      <c r="K76" s="388"/>
      <c r="L76" s="388"/>
      <c r="M76" s="391"/>
      <c r="N76" s="391"/>
      <c r="O76" s="391"/>
      <c r="P76" s="45"/>
      <c r="Q76" s="112"/>
      <c r="R76" s="112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  <c r="BM76" s="15"/>
      <c r="BN76" s="15"/>
      <c r="BO76" s="15"/>
      <c r="BP76" s="15"/>
      <c r="BQ76" s="15"/>
      <c r="BR76" s="15"/>
      <c r="BS76" s="15"/>
      <c r="BT76" s="15"/>
      <c r="BU76" s="15"/>
      <c r="BV76" s="15"/>
      <c r="BW76" s="15"/>
      <c r="BX76" s="15"/>
      <c r="BY76" s="15"/>
      <c r="BZ76" s="15"/>
      <c r="CA76" s="15"/>
      <c r="CB76" s="15"/>
      <c r="CC76" s="15"/>
      <c r="CD76" s="15"/>
      <c r="CE76" s="15"/>
      <c r="CF76" s="15"/>
      <c r="CG76" s="15"/>
      <c r="CH76" s="15"/>
      <c r="CI76" s="15"/>
      <c r="CJ76" s="15"/>
      <c r="CK76" s="15"/>
      <c r="CL76" s="15"/>
      <c r="CM76" s="15"/>
      <c r="CN76" s="15"/>
      <c r="CO76" s="15"/>
      <c r="CP76" s="15"/>
      <c r="CQ76" s="15"/>
      <c r="CR76" s="15"/>
      <c r="CS76" s="15"/>
      <c r="CT76" s="15"/>
      <c r="CU76" s="15"/>
      <c r="CV76" s="15"/>
      <c r="CW76" s="15"/>
      <c r="CX76" s="15"/>
      <c r="CY76" s="15"/>
      <c r="CZ76" s="15"/>
      <c r="DA76" s="15"/>
      <c r="DB76" s="15"/>
      <c r="DC76" s="15"/>
      <c r="DD76" s="15"/>
      <c r="DE76" s="15"/>
      <c r="DF76" s="15"/>
      <c r="DG76" s="15"/>
      <c r="DH76" s="15"/>
      <c r="DI76" s="15"/>
      <c r="DJ76" s="15"/>
      <c r="DK76" s="15"/>
      <c r="DL76" s="15"/>
      <c r="DM76" s="15"/>
      <c r="DN76" s="15"/>
      <c r="DO76" s="15"/>
      <c r="DP76" s="15"/>
      <c r="DQ76" s="15"/>
      <c r="DR76" s="15"/>
      <c r="DS76" s="15"/>
      <c r="DT76" s="15"/>
      <c r="DU76" s="15"/>
      <c r="DV76" s="15"/>
      <c r="DW76" s="15"/>
      <c r="DX76" s="15"/>
      <c r="DY76" s="15"/>
      <c r="DZ76" s="15"/>
      <c r="EA76" s="15"/>
      <c r="EB76" s="15"/>
      <c r="EC76" s="15"/>
      <c r="ED76" s="15"/>
      <c r="EE76" s="15"/>
      <c r="EF76" s="15"/>
      <c r="EG76" s="15"/>
      <c r="EH76" s="15"/>
      <c r="EI76" s="15"/>
      <c r="EJ76" s="15"/>
      <c r="EK76" s="15"/>
      <c r="EL76" s="15"/>
      <c r="EM76" s="15"/>
      <c r="EN76" s="15"/>
      <c r="EO76" s="15"/>
      <c r="EP76" s="15"/>
      <c r="EQ76" s="15"/>
      <c r="ER76" s="15"/>
      <c r="ES76" s="15"/>
      <c r="ET76" s="15"/>
      <c r="EU76" s="15"/>
      <c r="EV76" s="15"/>
      <c r="EW76" s="15"/>
      <c r="EX76" s="15"/>
      <c r="EY76" s="15"/>
      <c r="EZ76" s="15"/>
      <c r="FA76" s="15"/>
      <c r="FB76" s="15"/>
      <c r="FC76" s="15"/>
      <c r="FD76" s="15"/>
      <c r="FE76" s="15"/>
      <c r="FF76" s="15"/>
      <c r="FG76" s="15"/>
      <c r="FH76" s="15"/>
      <c r="FI76" s="15"/>
      <c r="FJ76" s="15"/>
      <c r="FK76" s="15"/>
      <c r="FL76" s="15"/>
      <c r="FM76" s="15"/>
      <c r="FN76" s="15"/>
      <c r="FO76" s="15"/>
      <c r="FP76" s="15"/>
      <c r="FQ76" s="15"/>
      <c r="FR76" s="15"/>
      <c r="FS76" s="15"/>
      <c r="FT76" s="15"/>
      <c r="FU76" s="15"/>
      <c r="FV76" s="15"/>
      <c r="FW76" s="15"/>
      <c r="FX76" s="15"/>
      <c r="FY76" s="15"/>
      <c r="FZ76" s="15"/>
      <c r="GA76" s="15"/>
      <c r="GB76" s="15"/>
      <c r="GC76" s="15"/>
      <c r="GD76" s="15"/>
      <c r="GE76" s="15"/>
      <c r="GF76" s="15"/>
      <c r="GG76" s="15"/>
      <c r="GH76" s="15"/>
      <c r="GI76" s="15"/>
      <c r="GJ76" s="15"/>
      <c r="GK76" s="15"/>
      <c r="GL76" s="15"/>
      <c r="GM76" s="15"/>
      <c r="GN76" s="15"/>
      <c r="GO76" s="15"/>
      <c r="GP76" s="15"/>
      <c r="GQ76" s="15"/>
      <c r="GR76" s="15"/>
      <c r="GS76" s="15"/>
      <c r="GT76" s="15"/>
      <c r="GU76" s="15"/>
      <c r="GV76" s="15"/>
      <c r="GW76" s="15"/>
      <c r="GX76" s="15"/>
      <c r="GY76" s="15"/>
      <c r="GZ76" s="15"/>
      <c r="HA76" s="15"/>
      <c r="HB76" s="15"/>
      <c r="HC76" s="15"/>
      <c r="HD76" s="15"/>
      <c r="HE76" s="15"/>
      <c r="HF76" s="15"/>
      <c r="HG76" s="15"/>
      <c r="HH76" s="15"/>
      <c r="HI76" s="15"/>
      <c r="HJ76" s="15"/>
      <c r="HK76" s="15"/>
      <c r="HL76" s="15"/>
      <c r="HM76" s="15"/>
      <c r="HN76" s="15"/>
      <c r="HO76" s="15"/>
      <c r="HP76" s="15"/>
      <c r="HQ76" s="15"/>
      <c r="HR76" s="15"/>
      <c r="HS76" s="15"/>
      <c r="HT76" s="15"/>
      <c r="HU76" s="15"/>
      <c r="HV76" s="15"/>
      <c r="HW76" s="15"/>
      <c r="HX76" s="15"/>
      <c r="HY76" s="15"/>
      <c r="HZ76" s="15"/>
      <c r="IA76" s="15"/>
      <c r="IB76" s="15"/>
      <c r="IC76" s="15"/>
      <c r="ID76" s="15"/>
      <c r="IE76" s="15"/>
      <c r="IF76" s="15"/>
      <c r="IG76" s="15"/>
      <c r="IH76" s="15"/>
      <c r="II76" s="15"/>
      <c r="IJ76" s="15"/>
      <c r="IK76" s="15"/>
    </row>
    <row r="77" spans="1:245" s="16" customFormat="1" ht="19.5" customHeight="1" x14ac:dyDescent="0.2">
      <c r="A77" s="327"/>
      <c r="B77" s="328"/>
      <c r="C77" s="392"/>
      <c r="D77" s="319"/>
      <c r="E77" s="375"/>
      <c r="F77" s="187" t="s">
        <v>9</v>
      </c>
      <c r="G77" s="48">
        <f>SUM(G74:G76)</f>
        <v>215</v>
      </c>
      <c r="H77" s="48">
        <f t="shared" ref="H77:K77" si="15">SUM(H74:H76)</f>
        <v>0</v>
      </c>
      <c r="I77" s="48">
        <f t="shared" si="15"/>
        <v>0</v>
      </c>
      <c r="J77" s="48">
        <f t="shared" si="15"/>
        <v>0</v>
      </c>
      <c r="K77" s="48">
        <f t="shared" si="15"/>
        <v>0</v>
      </c>
      <c r="L77" s="549"/>
      <c r="M77" s="550"/>
      <c r="N77" s="550"/>
      <c r="O77" s="551"/>
      <c r="P77" s="45"/>
      <c r="Q77" s="113"/>
      <c r="R77" s="112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  <c r="BM77" s="15"/>
      <c r="BN77" s="15"/>
      <c r="BO77" s="15"/>
      <c r="BP77" s="15"/>
      <c r="BQ77" s="15"/>
      <c r="BR77" s="15"/>
      <c r="BS77" s="15"/>
      <c r="BT77" s="15"/>
      <c r="BU77" s="15"/>
      <c r="BV77" s="15"/>
      <c r="BW77" s="15"/>
      <c r="BX77" s="15"/>
      <c r="BY77" s="15"/>
      <c r="BZ77" s="15"/>
      <c r="CA77" s="15"/>
      <c r="CB77" s="15"/>
      <c r="CC77" s="15"/>
      <c r="CD77" s="15"/>
      <c r="CE77" s="15"/>
      <c r="CF77" s="15"/>
      <c r="CG77" s="15"/>
      <c r="CH77" s="15"/>
      <c r="CI77" s="15"/>
      <c r="CJ77" s="15"/>
      <c r="CK77" s="15"/>
      <c r="CL77" s="15"/>
      <c r="CM77" s="15"/>
      <c r="CN77" s="15"/>
      <c r="CO77" s="15"/>
      <c r="CP77" s="15"/>
      <c r="CQ77" s="15"/>
      <c r="CR77" s="15"/>
      <c r="CS77" s="15"/>
      <c r="CT77" s="15"/>
      <c r="CU77" s="15"/>
      <c r="CV77" s="15"/>
      <c r="CW77" s="15"/>
      <c r="CX77" s="15"/>
      <c r="CY77" s="15"/>
      <c r="CZ77" s="15"/>
      <c r="DA77" s="15"/>
      <c r="DB77" s="15"/>
      <c r="DC77" s="15"/>
      <c r="DD77" s="15"/>
      <c r="DE77" s="15"/>
      <c r="DF77" s="15"/>
      <c r="DG77" s="15"/>
      <c r="DH77" s="15"/>
      <c r="DI77" s="15"/>
      <c r="DJ77" s="15"/>
      <c r="DK77" s="15"/>
      <c r="DL77" s="15"/>
      <c r="DM77" s="15"/>
      <c r="DN77" s="15"/>
      <c r="DO77" s="15"/>
      <c r="DP77" s="15"/>
      <c r="DQ77" s="15"/>
      <c r="DR77" s="15"/>
      <c r="DS77" s="15"/>
      <c r="DT77" s="15"/>
      <c r="DU77" s="15"/>
      <c r="DV77" s="15"/>
      <c r="DW77" s="15"/>
      <c r="DX77" s="15"/>
      <c r="DY77" s="15"/>
      <c r="DZ77" s="15"/>
      <c r="EA77" s="15"/>
      <c r="EB77" s="15"/>
      <c r="EC77" s="15"/>
      <c r="ED77" s="15"/>
      <c r="EE77" s="15"/>
      <c r="EF77" s="15"/>
      <c r="EG77" s="15"/>
      <c r="EH77" s="15"/>
      <c r="EI77" s="15"/>
      <c r="EJ77" s="15"/>
      <c r="EK77" s="15"/>
      <c r="EL77" s="15"/>
      <c r="EM77" s="15"/>
      <c r="EN77" s="15"/>
      <c r="EO77" s="15"/>
      <c r="EP77" s="15"/>
      <c r="EQ77" s="15"/>
      <c r="ER77" s="15"/>
      <c r="ES77" s="15"/>
      <c r="ET77" s="15"/>
      <c r="EU77" s="15"/>
      <c r="EV77" s="15"/>
      <c r="EW77" s="15"/>
      <c r="EX77" s="15"/>
      <c r="EY77" s="15"/>
      <c r="EZ77" s="15"/>
      <c r="FA77" s="15"/>
      <c r="FB77" s="15"/>
      <c r="FC77" s="15"/>
      <c r="FD77" s="15"/>
      <c r="FE77" s="15"/>
      <c r="FF77" s="15"/>
      <c r="FG77" s="15"/>
      <c r="FH77" s="15"/>
      <c r="FI77" s="15"/>
      <c r="FJ77" s="15"/>
      <c r="FK77" s="15"/>
      <c r="FL77" s="15"/>
      <c r="FM77" s="15"/>
      <c r="FN77" s="15"/>
      <c r="FO77" s="15"/>
      <c r="FP77" s="15"/>
      <c r="FQ77" s="15"/>
      <c r="FR77" s="15"/>
      <c r="FS77" s="15"/>
      <c r="FT77" s="15"/>
      <c r="FU77" s="15"/>
      <c r="FV77" s="15"/>
      <c r="FW77" s="15"/>
      <c r="FX77" s="15"/>
      <c r="FY77" s="15"/>
      <c r="FZ77" s="15"/>
      <c r="GA77" s="15"/>
      <c r="GB77" s="15"/>
      <c r="GC77" s="15"/>
      <c r="GD77" s="15"/>
      <c r="GE77" s="15"/>
      <c r="GF77" s="15"/>
      <c r="GG77" s="15"/>
      <c r="GH77" s="15"/>
      <c r="GI77" s="15"/>
      <c r="GJ77" s="15"/>
      <c r="GK77" s="15"/>
      <c r="GL77" s="15"/>
      <c r="GM77" s="15"/>
      <c r="GN77" s="15"/>
      <c r="GO77" s="15"/>
      <c r="GP77" s="15"/>
      <c r="GQ77" s="15"/>
      <c r="GR77" s="15"/>
      <c r="GS77" s="15"/>
      <c r="GT77" s="15"/>
      <c r="GU77" s="15"/>
      <c r="GV77" s="15"/>
      <c r="GW77" s="15"/>
      <c r="GX77" s="15"/>
      <c r="GY77" s="15"/>
      <c r="GZ77" s="15"/>
      <c r="HA77" s="15"/>
      <c r="HB77" s="15"/>
      <c r="HC77" s="15"/>
      <c r="HD77" s="15"/>
      <c r="HE77" s="15"/>
      <c r="HF77" s="15"/>
      <c r="HG77" s="15"/>
      <c r="HH77" s="15"/>
      <c r="HI77" s="15"/>
      <c r="HJ77" s="15"/>
      <c r="HK77" s="15"/>
      <c r="HL77" s="15"/>
      <c r="HM77" s="15"/>
      <c r="HN77" s="15"/>
      <c r="HO77" s="15"/>
      <c r="HP77" s="15"/>
      <c r="HQ77" s="15"/>
      <c r="HR77" s="15"/>
      <c r="HS77" s="15"/>
      <c r="HT77" s="15"/>
      <c r="HU77" s="15"/>
      <c r="HV77" s="15"/>
      <c r="HW77" s="15"/>
      <c r="HX77" s="15"/>
      <c r="HY77" s="15"/>
      <c r="HZ77" s="15"/>
      <c r="IA77" s="15"/>
      <c r="IB77" s="15"/>
      <c r="IC77" s="15"/>
      <c r="ID77" s="15"/>
      <c r="IE77" s="15"/>
      <c r="IF77" s="15"/>
      <c r="IG77" s="15"/>
      <c r="IH77" s="15"/>
      <c r="II77" s="15"/>
      <c r="IJ77" s="15"/>
      <c r="IK77" s="15"/>
    </row>
    <row r="78" spans="1:245" s="16" customFormat="1" ht="66.75" customHeight="1" x14ac:dyDescent="0.2">
      <c r="A78" s="327" t="s">
        <v>6</v>
      </c>
      <c r="B78" s="496" t="s">
        <v>13</v>
      </c>
      <c r="C78" s="370" t="s">
        <v>33</v>
      </c>
      <c r="D78" s="372" t="s">
        <v>198</v>
      </c>
      <c r="E78" s="303" t="s">
        <v>199</v>
      </c>
      <c r="F78" s="188" t="s">
        <v>25</v>
      </c>
      <c r="G78" s="40">
        <v>15</v>
      </c>
      <c r="H78" s="40">
        <v>0</v>
      </c>
      <c r="I78" s="285">
        <v>0</v>
      </c>
      <c r="J78" s="214">
        <v>403.9</v>
      </c>
      <c r="K78" s="214"/>
      <c r="L78" s="251" t="s">
        <v>187</v>
      </c>
      <c r="M78" s="249">
        <v>1</v>
      </c>
      <c r="N78" s="252"/>
      <c r="O78" s="252"/>
      <c r="P78" s="548"/>
      <c r="Q78" s="548"/>
      <c r="R78" s="548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  <c r="BM78" s="15"/>
      <c r="BN78" s="15"/>
      <c r="BO78" s="15"/>
      <c r="BP78" s="15"/>
      <c r="BQ78" s="15"/>
      <c r="BR78" s="15"/>
      <c r="BS78" s="15"/>
      <c r="BT78" s="15"/>
      <c r="BU78" s="15"/>
      <c r="BV78" s="15"/>
      <c r="BW78" s="15"/>
      <c r="BX78" s="15"/>
      <c r="BY78" s="15"/>
      <c r="BZ78" s="15"/>
      <c r="CA78" s="15"/>
      <c r="CB78" s="15"/>
      <c r="CC78" s="15"/>
      <c r="CD78" s="15"/>
      <c r="CE78" s="15"/>
      <c r="CF78" s="15"/>
      <c r="CG78" s="15"/>
      <c r="CH78" s="15"/>
      <c r="CI78" s="15"/>
      <c r="CJ78" s="15"/>
      <c r="CK78" s="15"/>
      <c r="CL78" s="15"/>
      <c r="CM78" s="15"/>
      <c r="CN78" s="15"/>
      <c r="CO78" s="15"/>
      <c r="CP78" s="15"/>
      <c r="CQ78" s="15"/>
      <c r="CR78" s="15"/>
      <c r="CS78" s="15"/>
      <c r="CT78" s="15"/>
      <c r="CU78" s="15"/>
      <c r="CV78" s="15"/>
      <c r="CW78" s="15"/>
      <c r="CX78" s="15"/>
      <c r="CY78" s="15"/>
      <c r="CZ78" s="15"/>
      <c r="DA78" s="15"/>
      <c r="DB78" s="15"/>
      <c r="DC78" s="15"/>
      <c r="DD78" s="15"/>
      <c r="DE78" s="15"/>
      <c r="DF78" s="15"/>
      <c r="DG78" s="15"/>
      <c r="DH78" s="15"/>
      <c r="DI78" s="15"/>
      <c r="DJ78" s="15"/>
      <c r="DK78" s="15"/>
      <c r="DL78" s="15"/>
      <c r="DM78" s="15"/>
      <c r="DN78" s="15"/>
      <c r="DO78" s="15"/>
      <c r="DP78" s="15"/>
      <c r="DQ78" s="15"/>
      <c r="DR78" s="15"/>
      <c r="DS78" s="15"/>
      <c r="DT78" s="15"/>
      <c r="DU78" s="15"/>
      <c r="DV78" s="15"/>
      <c r="DW78" s="15"/>
      <c r="DX78" s="15"/>
      <c r="DY78" s="15"/>
      <c r="DZ78" s="15"/>
      <c r="EA78" s="15"/>
      <c r="EB78" s="15"/>
      <c r="EC78" s="15"/>
      <c r="ED78" s="15"/>
      <c r="EE78" s="15"/>
      <c r="EF78" s="15"/>
      <c r="EG78" s="15"/>
      <c r="EH78" s="15"/>
      <c r="EI78" s="15"/>
      <c r="EJ78" s="15"/>
      <c r="EK78" s="15"/>
      <c r="EL78" s="15"/>
      <c r="EM78" s="15"/>
      <c r="EN78" s="15"/>
      <c r="EO78" s="15"/>
      <c r="EP78" s="15"/>
      <c r="EQ78" s="15"/>
      <c r="ER78" s="15"/>
      <c r="ES78" s="15"/>
      <c r="ET78" s="15"/>
      <c r="EU78" s="15"/>
      <c r="EV78" s="15"/>
      <c r="EW78" s="15"/>
      <c r="EX78" s="15"/>
      <c r="EY78" s="15"/>
      <c r="EZ78" s="15"/>
      <c r="FA78" s="15"/>
      <c r="FB78" s="15"/>
      <c r="FC78" s="15"/>
      <c r="FD78" s="15"/>
      <c r="FE78" s="15"/>
      <c r="FF78" s="15"/>
      <c r="FG78" s="15"/>
      <c r="FH78" s="15"/>
      <c r="FI78" s="15"/>
      <c r="FJ78" s="15"/>
      <c r="FK78" s="15"/>
      <c r="FL78" s="15"/>
      <c r="FM78" s="15"/>
      <c r="FN78" s="15"/>
      <c r="FO78" s="15"/>
      <c r="FP78" s="15"/>
      <c r="FQ78" s="15"/>
      <c r="FR78" s="15"/>
      <c r="FS78" s="15"/>
      <c r="FT78" s="15"/>
      <c r="FU78" s="15"/>
      <c r="FV78" s="15"/>
      <c r="FW78" s="15"/>
      <c r="FX78" s="15"/>
      <c r="FY78" s="15"/>
      <c r="FZ78" s="15"/>
      <c r="GA78" s="15"/>
      <c r="GB78" s="15"/>
      <c r="GC78" s="15"/>
      <c r="GD78" s="15"/>
      <c r="GE78" s="15"/>
      <c r="GF78" s="15"/>
      <c r="GG78" s="15"/>
      <c r="GH78" s="15"/>
      <c r="GI78" s="15"/>
      <c r="GJ78" s="15"/>
      <c r="GK78" s="15"/>
      <c r="GL78" s="15"/>
      <c r="GM78" s="15"/>
      <c r="GN78" s="15"/>
      <c r="GO78" s="15"/>
      <c r="GP78" s="15"/>
      <c r="GQ78" s="15"/>
      <c r="GR78" s="15"/>
      <c r="GS78" s="15"/>
      <c r="GT78" s="15"/>
      <c r="GU78" s="15"/>
      <c r="GV78" s="15"/>
      <c r="GW78" s="15"/>
      <c r="GX78" s="15"/>
      <c r="GY78" s="15"/>
      <c r="GZ78" s="15"/>
      <c r="HA78" s="15"/>
      <c r="HB78" s="15"/>
      <c r="HC78" s="15"/>
      <c r="HD78" s="15"/>
      <c r="HE78" s="15"/>
      <c r="HF78" s="15"/>
      <c r="HG78" s="15"/>
      <c r="HH78" s="15"/>
      <c r="HI78" s="15"/>
      <c r="HJ78" s="15"/>
      <c r="HK78" s="15"/>
      <c r="HL78" s="15"/>
      <c r="HM78" s="15"/>
      <c r="HN78" s="15"/>
      <c r="HO78" s="15"/>
      <c r="HP78" s="15"/>
      <c r="HQ78" s="15"/>
      <c r="HR78" s="15"/>
      <c r="HS78" s="15"/>
      <c r="HT78" s="15"/>
      <c r="HU78" s="15"/>
      <c r="HV78" s="15"/>
      <c r="HW78" s="15"/>
      <c r="HX78" s="15"/>
      <c r="HY78" s="15"/>
      <c r="HZ78" s="15"/>
      <c r="IA78" s="15"/>
      <c r="IB78" s="15"/>
      <c r="IC78" s="15"/>
      <c r="ID78" s="15"/>
      <c r="IE78" s="15"/>
      <c r="IF78" s="15"/>
      <c r="IG78" s="15"/>
      <c r="IH78" s="15"/>
      <c r="II78" s="15"/>
      <c r="IJ78" s="15"/>
      <c r="IK78" s="15"/>
    </row>
    <row r="79" spans="1:245" s="16" customFormat="1" ht="23.25" customHeight="1" x14ac:dyDescent="0.2">
      <c r="A79" s="327"/>
      <c r="B79" s="496"/>
      <c r="C79" s="370"/>
      <c r="D79" s="373"/>
      <c r="E79" s="303"/>
      <c r="F79" s="188" t="s">
        <v>19</v>
      </c>
      <c r="G79" s="51"/>
      <c r="H79" s="40"/>
      <c r="I79" s="232"/>
      <c r="J79" s="214"/>
      <c r="K79" s="214"/>
      <c r="L79" s="367" t="s">
        <v>188</v>
      </c>
      <c r="M79" s="331"/>
      <c r="N79" s="331">
        <v>1</v>
      </c>
      <c r="O79" s="331"/>
      <c r="P79" s="45"/>
      <c r="Q79" s="47"/>
      <c r="R79" s="47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  <c r="BM79" s="15"/>
      <c r="BN79" s="15"/>
      <c r="BO79" s="15"/>
      <c r="BP79" s="15"/>
      <c r="BQ79" s="15"/>
      <c r="BR79" s="15"/>
      <c r="BS79" s="15"/>
      <c r="BT79" s="15"/>
      <c r="BU79" s="15"/>
      <c r="BV79" s="15"/>
      <c r="BW79" s="15"/>
      <c r="BX79" s="15"/>
      <c r="BY79" s="15"/>
      <c r="BZ79" s="15"/>
      <c r="CA79" s="15"/>
      <c r="CB79" s="15"/>
      <c r="CC79" s="15"/>
      <c r="CD79" s="15"/>
      <c r="CE79" s="15"/>
      <c r="CF79" s="15"/>
      <c r="CG79" s="15"/>
      <c r="CH79" s="15"/>
      <c r="CI79" s="15"/>
      <c r="CJ79" s="15"/>
      <c r="CK79" s="15"/>
      <c r="CL79" s="15"/>
      <c r="CM79" s="15"/>
      <c r="CN79" s="15"/>
      <c r="CO79" s="15"/>
      <c r="CP79" s="15"/>
      <c r="CQ79" s="15"/>
      <c r="CR79" s="15"/>
      <c r="CS79" s="15"/>
      <c r="CT79" s="15"/>
      <c r="CU79" s="15"/>
      <c r="CV79" s="15"/>
      <c r="CW79" s="15"/>
      <c r="CX79" s="15"/>
      <c r="CY79" s="15"/>
      <c r="CZ79" s="15"/>
      <c r="DA79" s="15"/>
      <c r="DB79" s="15"/>
      <c r="DC79" s="15"/>
      <c r="DD79" s="15"/>
      <c r="DE79" s="15"/>
      <c r="DF79" s="15"/>
      <c r="DG79" s="15"/>
      <c r="DH79" s="15"/>
      <c r="DI79" s="15"/>
      <c r="DJ79" s="15"/>
      <c r="DK79" s="15"/>
      <c r="DL79" s="15"/>
      <c r="DM79" s="15"/>
      <c r="DN79" s="15"/>
      <c r="DO79" s="15"/>
      <c r="DP79" s="15"/>
      <c r="DQ79" s="15"/>
      <c r="DR79" s="15"/>
      <c r="DS79" s="15"/>
      <c r="DT79" s="15"/>
      <c r="DU79" s="15"/>
      <c r="DV79" s="15"/>
      <c r="DW79" s="15"/>
      <c r="DX79" s="15"/>
      <c r="DY79" s="15"/>
      <c r="DZ79" s="15"/>
      <c r="EA79" s="15"/>
      <c r="EB79" s="15"/>
      <c r="EC79" s="15"/>
      <c r="ED79" s="15"/>
      <c r="EE79" s="15"/>
      <c r="EF79" s="15"/>
      <c r="EG79" s="15"/>
      <c r="EH79" s="15"/>
      <c r="EI79" s="15"/>
      <c r="EJ79" s="15"/>
      <c r="EK79" s="15"/>
      <c r="EL79" s="15"/>
      <c r="EM79" s="15"/>
      <c r="EN79" s="15"/>
      <c r="EO79" s="15"/>
      <c r="EP79" s="15"/>
      <c r="EQ79" s="15"/>
      <c r="ER79" s="15"/>
      <c r="ES79" s="15"/>
      <c r="ET79" s="15"/>
      <c r="EU79" s="15"/>
      <c r="EV79" s="15"/>
      <c r="EW79" s="15"/>
      <c r="EX79" s="15"/>
      <c r="EY79" s="15"/>
      <c r="EZ79" s="15"/>
      <c r="FA79" s="15"/>
      <c r="FB79" s="15"/>
      <c r="FC79" s="15"/>
      <c r="FD79" s="15"/>
      <c r="FE79" s="15"/>
      <c r="FF79" s="15"/>
      <c r="FG79" s="15"/>
      <c r="FH79" s="15"/>
      <c r="FI79" s="15"/>
      <c r="FJ79" s="15"/>
      <c r="FK79" s="15"/>
      <c r="FL79" s="15"/>
      <c r="FM79" s="15"/>
      <c r="FN79" s="15"/>
      <c r="FO79" s="15"/>
      <c r="FP79" s="15"/>
      <c r="FQ79" s="15"/>
      <c r="FR79" s="15"/>
      <c r="FS79" s="15"/>
      <c r="FT79" s="15"/>
      <c r="FU79" s="15"/>
      <c r="FV79" s="15"/>
      <c r="FW79" s="15"/>
      <c r="FX79" s="15"/>
      <c r="FY79" s="15"/>
      <c r="FZ79" s="15"/>
      <c r="GA79" s="15"/>
      <c r="GB79" s="15"/>
      <c r="GC79" s="15"/>
      <c r="GD79" s="15"/>
      <c r="GE79" s="15"/>
      <c r="GF79" s="15"/>
      <c r="GG79" s="15"/>
      <c r="GH79" s="15"/>
      <c r="GI79" s="15"/>
      <c r="GJ79" s="15"/>
      <c r="GK79" s="15"/>
      <c r="GL79" s="15"/>
      <c r="GM79" s="15"/>
      <c r="GN79" s="15"/>
      <c r="GO79" s="15"/>
      <c r="GP79" s="15"/>
      <c r="GQ79" s="15"/>
      <c r="GR79" s="15"/>
      <c r="GS79" s="15"/>
      <c r="GT79" s="15"/>
      <c r="GU79" s="15"/>
      <c r="GV79" s="15"/>
      <c r="GW79" s="15"/>
      <c r="GX79" s="15"/>
      <c r="GY79" s="15"/>
      <c r="GZ79" s="15"/>
      <c r="HA79" s="15"/>
      <c r="HB79" s="15"/>
      <c r="HC79" s="15"/>
      <c r="HD79" s="15"/>
      <c r="HE79" s="15"/>
      <c r="HF79" s="15"/>
      <c r="HG79" s="15"/>
      <c r="HH79" s="15"/>
      <c r="HI79" s="15"/>
      <c r="HJ79" s="15"/>
      <c r="HK79" s="15"/>
      <c r="HL79" s="15"/>
      <c r="HM79" s="15"/>
      <c r="HN79" s="15"/>
      <c r="HO79" s="15"/>
      <c r="HP79" s="15"/>
      <c r="HQ79" s="15"/>
      <c r="HR79" s="15"/>
      <c r="HS79" s="15"/>
      <c r="HT79" s="15"/>
      <c r="HU79" s="15"/>
      <c r="HV79" s="15"/>
      <c r="HW79" s="15"/>
      <c r="HX79" s="15"/>
      <c r="HY79" s="15"/>
      <c r="HZ79" s="15"/>
      <c r="IA79" s="15"/>
      <c r="IB79" s="15"/>
      <c r="IC79" s="15"/>
      <c r="ID79" s="15"/>
      <c r="IE79" s="15"/>
      <c r="IF79" s="15"/>
      <c r="IG79" s="15"/>
      <c r="IH79" s="15"/>
      <c r="II79" s="15"/>
      <c r="IJ79" s="15"/>
      <c r="IK79" s="15"/>
    </row>
    <row r="80" spans="1:245" s="16" customFormat="1" ht="32.25" customHeight="1" x14ac:dyDescent="0.2">
      <c r="A80" s="327"/>
      <c r="B80" s="496"/>
      <c r="C80" s="370"/>
      <c r="D80" s="373"/>
      <c r="E80" s="303"/>
      <c r="F80" s="189" t="s">
        <v>12</v>
      </c>
      <c r="G80" s="51">
        <v>85</v>
      </c>
      <c r="H80" s="40">
        <v>649.20000000000005</v>
      </c>
      <c r="I80" s="232">
        <v>649.20000000000005</v>
      </c>
      <c r="J80" s="214"/>
      <c r="K80" s="214"/>
      <c r="L80" s="368"/>
      <c r="M80" s="332"/>
      <c r="N80" s="332"/>
      <c r="O80" s="332"/>
      <c r="P80" s="45"/>
      <c r="Q80" s="46"/>
      <c r="R80" s="47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  <c r="BM80" s="15"/>
      <c r="BN80" s="15"/>
      <c r="BO80" s="15"/>
      <c r="BP80" s="15"/>
      <c r="BQ80" s="15"/>
      <c r="BR80" s="15"/>
      <c r="BS80" s="15"/>
      <c r="BT80" s="15"/>
      <c r="BU80" s="15"/>
      <c r="BV80" s="15"/>
      <c r="BW80" s="15"/>
      <c r="BX80" s="15"/>
      <c r="BY80" s="15"/>
      <c r="BZ80" s="15"/>
      <c r="CA80" s="15"/>
      <c r="CB80" s="15"/>
      <c r="CC80" s="15"/>
      <c r="CD80" s="15"/>
      <c r="CE80" s="15"/>
      <c r="CF80" s="15"/>
      <c r="CG80" s="15"/>
      <c r="CH80" s="15"/>
      <c r="CI80" s="15"/>
      <c r="CJ80" s="15"/>
      <c r="CK80" s="15"/>
      <c r="CL80" s="15"/>
      <c r="CM80" s="15"/>
      <c r="CN80" s="15"/>
      <c r="CO80" s="15"/>
      <c r="CP80" s="15"/>
      <c r="CQ80" s="15"/>
      <c r="CR80" s="15"/>
      <c r="CS80" s="15"/>
      <c r="CT80" s="15"/>
      <c r="CU80" s="15"/>
      <c r="CV80" s="15"/>
      <c r="CW80" s="15"/>
      <c r="CX80" s="15"/>
      <c r="CY80" s="15"/>
      <c r="CZ80" s="15"/>
      <c r="DA80" s="15"/>
      <c r="DB80" s="15"/>
      <c r="DC80" s="15"/>
      <c r="DD80" s="15"/>
      <c r="DE80" s="15"/>
      <c r="DF80" s="15"/>
      <c r="DG80" s="15"/>
      <c r="DH80" s="15"/>
      <c r="DI80" s="15"/>
      <c r="DJ80" s="15"/>
      <c r="DK80" s="15"/>
      <c r="DL80" s="15"/>
      <c r="DM80" s="15"/>
      <c r="DN80" s="15"/>
      <c r="DO80" s="15"/>
      <c r="DP80" s="15"/>
      <c r="DQ80" s="15"/>
      <c r="DR80" s="15"/>
      <c r="DS80" s="15"/>
      <c r="DT80" s="15"/>
      <c r="DU80" s="15"/>
      <c r="DV80" s="15"/>
      <c r="DW80" s="15"/>
      <c r="DX80" s="15"/>
      <c r="DY80" s="15"/>
      <c r="DZ80" s="15"/>
      <c r="EA80" s="15"/>
      <c r="EB80" s="15"/>
      <c r="EC80" s="15"/>
      <c r="ED80" s="15"/>
      <c r="EE80" s="15"/>
      <c r="EF80" s="15"/>
      <c r="EG80" s="15"/>
      <c r="EH80" s="15"/>
      <c r="EI80" s="15"/>
      <c r="EJ80" s="15"/>
      <c r="EK80" s="15"/>
      <c r="EL80" s="15"/>
      <c r="EM80" s="15"/>
      <c r="EN80" s="15"/>
      <c r="EO80" s="15"/>
      <c r="EP80" s="15"/>
      <c r="EQ80" s="15"/>
      <c r="ER80" s="15"/>
      <c r="ES80" s="15"/>
      <c r="ET80" s="15"/>
      <c r="EU80" s="15"/>
      <c r="EV80" s="15"/>
      <c r="EW80" s="15"/>
      <c r="EX80" s="15"/>
      <c r="EY80" s="15"/>
      <c r="EZ80" s="15"/>
      <c r="FA80" s="15"/>
      <c r="FB80" s="15"/>
      <c r="FC80" s="15"/>
      <c r="FD80" s="15"/>
      <c r="FE80" s="15"/>
      <c r="FF80" s="15"/>
      <c r="FG80" s="15"/>
      <c r="FH80" s="15"/>
      <c r="FI80" s="15"/>
      <c r="FJ80" s="15"/>
      <c r="FK80" s="15"/>
      <c r="FL80" s="15"/>
      <c r="FM80" s="15"/>
      <c r="FN80" s="15"/>
      <c r="FO80" s="15"/>
      <c r="FP80" s="15"/>
      <c r="FQ80" s="15"/>
      <c r="FR80" s="15"/>
      <c r="FS80" s="15"/>
      <c r="FT80" s="15"/>
      <c r="FU80" s="15"/>
      <c r="FV80" s="15"/>
      <c r="FW80" s="15"/>
      <c r="FX80" s="15"/>
      <c r="FY80" s="15"/>
      <c r="FZ80" s="15"/>
      <c r="GA80" s="15"/>
      <c r="GB80" s="15"/>
      <c r="GC80" s="15"/>
      <c r="GD80" s="15"/>
      <c r="GE80" s="15"/>
      <c r="GF80" s="15"/>
      <c r="GG80" s="15"/>
      <c r="GH80" s="15"/>
      <c r="GI80" s="15"/>
      <c r="GJ80" s="15"/>
      <c r="GK80" s="15"/>
      <c r="GL80" s="15"/>
      <c r="GM80" s="15"/>
      <c r="GN80" s="15"/>
      <c r="GO80" s="15"/>
      <c r="GP80" s="15"/>
      <c r="GQ80" s="15"/>
      <c r="GR80" s="15"/>
      <c r="GS80" s="15"/>
      <c r="GT80" s="15"/>
      <c r="GU80" s="15"/>
      <c r="GV80" s="15"/>
      <c r="GW80" s="15"/>
      <c r="GX80" s="15"/>
      <c r="GY80" s="15"/>
      <c r="GZ80" s="15"/>
      <c r="HA80" s="15"/>
      <c r="HB80" s="15"/>
      <c r="HC80" s="15"/>
      <c r="HD80" s="15"/>
      <c r="HE80" s="15"/>
      <c r="HF80" s="15"/>
      <c r="HG80" s="15"/>
      <c r="HH80" s="15"/>
      <c r="HI80" s="15"/>
      <c r="HJ80" s="15"/>
      <c r="HK80" s="15"/>
      <c r="HL80" s="15"/>
      <c r="HM80" s="15"/>
      <c r="HN80" s="15"/>
      <c r="HO80" s="15"/>
      <c r="HP80" s="15"/>
      <c r="HQ80" s="15"/>
      <c r="HR80" s="15"/>
      <c r="HS80" s="15"/>
      <c r="HT80" s="15"/>
      <c r="HU80" s="15"/>
      <c r="HV80" s="15"/>
      <c r="HW80" s="15"/>
      <c r="HX80" s="15"/>
      <c r="HY80" s="15"/>
      <c r="HZ80" s="15"/>
      <c r="IA80" s="15"/>
      <c r="IB80" s="15"/>
      <c r="IC80" s="15"/>
      <c r="ID80" s="15"/>
      <c r="IE80" s="15"/>
      <c r="IF80" s="15"/>
      <c r="IG80" s="15"/>
      <c r="IH80" s="15"/>
      <c r="II80" s="15"/>
      <c r="IJ80" s="15"/>
      <c r="IK80" s="15"/>
    </row>
    <row r="81" spans="1:245" s="16" customFormat="1" ht="36.75" customHeight="1" x14ac:dyDescent="0.2">
      <c r="A81" s="425"/>
      <c r="B81" s="497"/>
      <c r="C81" s="371"/>
      <c r="D81" s="373"/>
      <c r="E81" s="304"/>
      <c r="F81" s="231" t="s">
        <v>179</v>
      </c>
      <c r="G81" s="80"/>
      <c r="H81" s="248">
        <v>300</v>
      </c>
      <c r="I81" s="267">
        <v>264.10000000000002</v>
      </c>
      <c r="J81" s="214"/>
      <c r="K81" s="214"/>
      <c r="L81" s="369"/>
      <c r="M81" s="333"/>
      <c r="N81" s="333"/>
      <c r="O81" s="333"/>
      <c r="P81" s="45"/>
      <c r="Q81" s="46"/>
      <c r="R81" s="47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  <c r="BM81" s="15"/>
      <c r="BN81" s="15"/>
      <c r="BO81" s="15"/>
      <c r="BP81" s="15"/>
      <c r="BQ81" s="15"/>
      <c r="BR81" s="15"/>
      <c r="BS81" s="15"/>
      <c r="BT81" s="15"/>
      <c r="BU81" s="15"/>
      <c r="BV81" s="15"/>
      <c r="BW81" s="15"/>
      <c r="BX81" s="15"/>
      <c r="BY81" s="15"/>
      <c r="BZ81" s="15"/>
      <c r="CA81" s="15"/>
      <c r="CB81" s="15"/>
      <c r="CC81" s="15"/>
      <c r="CD81" s="15"/>
      <c r="CE81" s="15"/>
      <c r="CF81" s="15"/>
      <c r="CG81" s="15"/>
      <c r="CH81" s="15"/>
      <c r="CI81" s="15"/>
      <c r="CJ81" s="15"/>
      <c r="CK81" s="15"/>
      <c r="CL81" s="15"/>
      <c r="CM81" s="15"/>
      <c r="CN81" s="15"/>
      <c r="CO81" s="15"/>
      <c r="CP81" s="15"/>
      <c r="CQ81" s="15"/>
      <c r="CR81" s="15"/>
      <c r="CS81" s="15"/>
      <c r="CT81" s="15"/>
      <c r="CU81" s="15"/>
      <c r="CV81" s="15"/>
      <c r="CW81" s="15"/>
      <c r="CX81" s="15"/>
      <c r="CY81" s="15"/>
      <c r="CZ81" s="15"/>
      <c r="DA81" s="15"/>
      <c r="DB81" s="15"/>
      <c r="DC81" s="15"/>
      <c r="DD81" s="15"/>
      <c r="DE81" s="15"/>
      <c r="DF81" s="15"/>
      <c r="DG81" s="15"/>
      <c r="DH81" s="15"/>
      <c r="DI81" s="15"/>
      <c r="DJ81" s="15"/>
      <c r="DK81" s="15"/>
      <c r="DL81" s="15"/>
      <c r="DM81" s="15"/>
      <c r="DN81" s="15"/>
      <c r="DO81" s="15"/>
      <c r="DP81" s="15"/>
      <c r="DQ81" s="15"/>
      <c r="DR81" s="15"/>
      <c r="DS81" s="15"/>
      <c r="DT81" s="15"/>
      <c r="DU81" s="15"/>
      <c r="DV81" s="15"/>
      <c r="DW81" s="15"/>
      <c r="DX81" s="15"/>
      <c r="DY81" s="15"/>
      <c r="DZ81" s="15"/>
      <c r="EA81" s="15"/>
      <c r="EB81" s="15"/>
      <c r="EC81" s="15"/>
      <c r="ED81" s="15"/>
      <c r="EE81" s="15"/>
      <c r="EF81" s="15"/>
      <c r="EG81" s="15"/>
      <c r="EH81" s="15"/>
      <c r="EI81" s="15"/>
      <c r="EJ81" s="15"/>
      <c r="EK81" s="15"/>
      <c r="EL81" s="15"/>
      <c r="EM81" s="15"/>
      <c r="EN81" s="15"/>
      <c r="EO81" s="15"/>
      <c r="EP81" s="15"/>
      <c r="EQ81" s="15"/>
      <c r="ER81" s="15"/>
      <c r="ES81" s="15"/>
      <c r="ET81" s="15"/>
      <c r="EU81" s="15"/>
      <c r="EV81" s="15"/>
      <c r="EW81" s="15"/>
      <c r="EX81" s="15"/>
      <c r="EY81" s="15"/>
      <c r="EZ81" s="15"/>
      <c r="FA81" s="15"/>
      <c r="FB81" s="15"/>
      <c r="FC81" s="15"/>
      <c r="FD81" s="15"/>
      <c r="FE81" s="15"/>
      <c r="FF81" s="15"/>
      <c r="FG81" s="15"/>
      <c r="FH81" s="15"/>
      <c r="FI81" s="15"/>
      <c r="FJ81" s="15"/>
      <c r="FK81" s="15"/>
      <c r="FL81" s="15"/>
      <c r="FM81" s="15"/>
      <c r="FN81" s="15"/>
      <c r="FO81" s="15"/>
      <c r="FP81" s="15"/>
      <c r="FQ81" s="15"/>
      <c r="FR81" s="15"/>
      <c r="FS81" s="15"/>
      <c r="FT81" s="15"/>
      <c r="FU81" s="15"/>
      <c r="FV81" s="15"/>
      <c r="FW81" s="15"/>
      <c r="FX81" s="15"/>
      <c r="FY81" s="15"/>
      <c r="FZ81" s="15"/>
      <c r="GA81" s="15"/>
      <c r="GB81" s="15"/>
      <c r="GC81" s="15"/>
      <c r="GD81" s="15"/>
      <c r="GE81" s="15"/>
      <c r="GF81" s="15"/>
      <c r="GG81" s="15"/>
      <c r="GH81" s="15"/>
      <c r="GI81" s="15"/>
      <c r="GJ81" s="15"/>
      <c r="GK81" s="15"/>
      <c r="GL81" s="15"/>
      <c r="GM81" s="15"/>
      <c r="GN81" s="15"/>
      <c r="GO81" s="15"/>
      <c r="GP81" s="15"/>
      <c r="GQ81" s="15"/>
      <c r="GR81" s="15"/>
      <c r="GS81" s="15"/>
      <c r="GT81" s="15"/>
      <c r="GU81" s="15"/>
      <c r="GV81" s="15"/>
      <c r="GW81" s="15"/>
      <c r="GX81" s="15"/>
      <c r="GY81" s="15"/>
      <c r="GZ81" s="15"/>
      <c r="HA81" s="15"/>
      <c r="HB81" s="15"/>
      <c r="HC81" s="15"/>
      <c r="HD81" s="15"/>
      <c r="HE81" s="15"/>
      <c r="HF81" s="15"/>
      <c r="HG81" s="15"/>
      <c r="HH81" s="15"/>
      <c r="HI81" s="15"/>
      <c r="HJ81" s="15"/>
      <c r="HK81" s="15"/>
      <c r="HL81" s="15"/>
      <c r="HM81" s="15"/>
      <c r="HN81" s="15"/>
      <c r="HO81" s="15"/>
      <c r="HP81" s="15"/>
      <c r="HQ81" s="15"/>
      <c r="HR81" s="15"/>
      <c r="HS81" s="15"/>
      <c r="HT81" s="15"/>
      <c r="HU81" s="15"/>
      <c r="HV81" s="15"/>
      <c r="HW81" s="15"/>
      <c r="HX81" s="15"/>
      <c r="HY81" s="15"/>
      <c r="HZ81" s="15"/>
      <c r="IA81" s="15"/>
      <c r="IB81" s="15"/>
      <c r="IC81" s="15"/>
      <c r="ID81" s="15"/>
      <c r="IE81" s="15"/>
      <c r="IF81" s="15"/>
      <c r="IG81" s="15"/>
      <c r="IH81" s="15"/>
      <c r="II81" s="15"/>
      <c r="IJ81" s="15"/>
      <c r="IK81" s="15"/>
    </row>
    <row r="82" spans="1:245" s="16" customFormat="1" ht="18" customHeight="1" x14ac:dyDescent="0.2">
      <c r="A82" s="327"/>
      <c r="B82" s="496"/>
      <c r="C82" s="370"/>
      <c r="D82" s="374"/>
      <c r="E82" s="303"/>
      <c r="F82" s="187" t="s">
        <v>9</v>
      </c>
      <c r="G82" s="48">
        <f>SUM(G78:G81)</f>
        <v>100</v>
      </c>
      <c r="H82" s="48">
        <f t="shared" ref="H82:K82" si="16">SUM(H78:H81)</f>
        <v>949.2</v>
      </c>
      <c r="I82" s="48">
        <f t="shared" si="16"/>
        <v>913.30000000000007</v>
      </c>
      <c r="J82" s="48">
        <f t="shared" si="16"/>
        <v>403.9</v>
      </c>
      <c r="K82" s="48">
        <f t="shared" si="16"/>
        <v>0</v>
      </c>
      <c r="L82" s="552"/>
      <c r="M82" s="553"/>
      <c r="N82" s="553"/>
      <c r="O82" s="554"/>
      <c r="P82" s="45"/>
      <c r="Q82" s="46"/>
      <c r="R82" s="47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  <c r="BM82" s="15"/>
      <c r="BN82" s="15"/>
      <c r="BO82" s="15"/>
      <c r="BP82" s="15"/>
      <c r="BQ82" s="15"/>
      <c r="BR82" s="15"/>
      <c r="BS82" s="15"/>
      <c r="BT82" s="15"/>
      <c r="BU82" s="15"/>
      <c r="BV82" s="15"/>
      <c r="BW82" s="15"/>
      <c r="BX82" s="15"/>
      <c r="BY82" s="15"/>
      <c r="BZ82" s="15"/>
      <c r="CA82" s="15"/>
      <c r="CB82" s="15"/>
      <c r="CC82" s="15"/>
      <c r="CD82" s="15"/>
      <c r="CE82" s="15"/>
      <c r="CF82" s="15"/>
      <c r="CG82" s="15"/>
      <c r="CH82" s="15"/>
      <c r="CI82" s="15"/>
      <c r="CJ82" s="15"/>
      <c r="CK82" s="15"/>
      <c r="CL82" s="15"/>
      <c r="CM82" s="15"/>
      <c r="CN82" s="15"/>
      <c r="CO82" s="15"/>
      <c r="CP82" s="15"/>
      <c r="CQ82" s="15"/>
      <c r="CR82" s="15"/>
      <c r="CS82" s="15"/>
      <c r="CT82" s="15"/>
      <c r="CU82" s="15"/>
      <c r="CV82" s="15"/>
      <c r="CW82" s="15"/>
      <c r="CX82" s="15"/>
      <c r="CY82" s="15"/>
      <c r="CZ82" s="15"/>
      <c r="DA82" s="15"/>
      <c r="DB82" s="15"/>
      <c r="DC82" s="15"/>
      <c r="DD82" s="15"/>
      <c r="DE82" s="15"/>
      <c r="DF82" s="15"/>
      <c r="DG82" s="15"/>
      <c r="DH82" s="15"/>
      <c r="DI82" s="15"/>
      <c r="DJ82" s="15"/>
      <c r="DK82" s="15"/>
      <c r="DL82" s="15"/>
      <c r="DM82" s="15"/>
      <c r="DN82" s="15"/>
      <c r="DO82" s="15"/>
      <c r="DP82" s="15"/>
      <c r="DQ82" s="15"/>
      <c r="DR82" s="15"/>
      <c r="DS82" s="15"/>
      <c r="DT82" s="15"/>
      <c r="DU82" s="15"/>
      <c r="DV82" s="15"/>
      <c r="DW82" s="15"/>
      <c r="DX82" s="15"/>
      <c r="DY82" s="15"/>
      <c r="DZ82" s="15"/>
      <c r="EA82" s="15"/>
      <c r="EB82" s="15"/>
      <c r="EC82" s="15"/>
      <c r="ED82" s="15"/>
      <c r="EE82" s="15"/>
      <c r="EF82" s="15"/>
      <c r="EG82" s="15"/>
      <c r="EH82" s="15"/>
      <c r="EI82" s="15"/>
      <c r="EJ82" s="15"/>
      <c r="EK82" s="15"/>
      <c r="EL82" s="15"/>
      <c r="EM82" s="15"/>
      <c r="EN82" s="15"/>
      <c r="EO82" s="15"/>
      <c r="EP82" s="15"/>
      <c r="EQ82" s="15"/>
      <c r="ER82" s="15"/>
      <c r="ES82" s="15"/>
      <c r="ET82" s="15"/>
      <c r="EU82" s="15"/>
      <c r="EV82" s="15"/>
      <c r="EW82" s="15"/>
      <c r="EX82" s="15"/>
      <c r="EY82" s="15"/>
      <c r="EZ82" s="15"/>
      <c r="FA82" s="15"/>
      <c r="FB82" s="15"/>
      <c r="FC82" s="15"/>
      <c r="FD82" s="15"/>
      <c r="FE82" s="15"/>
      <c r="FF82" s="15"/>
      <c r="FG82" s="15"/>
      <c r="FH82" s="15"/>
      <c r="FI82" s="15"/>
      <c r="FJ82" s="15"/>
      <c r="FK82" s="15"/>
      <c r="FL82" s="15"/>
      <c r="FM82" s="15"/>
      <c r="FN82" s="15"/>
      <c r="FO82" s="15"/>
      <c r="FP82" s="15"/>
      <c r="FQ82" s="15"/>
      <c r="FR82" s="15"/>
      <c r="FS82" s="15"/>
      <c r="FT82" s="15"/>
      <c r="FU82" s="15"/>
      <c r="FV82" s="15"/>
      <c r="FW82" s="15"/>
      <c r="FX82" s="15"/>
      <c r="FY82" s="15"/>
      <c r="FZ82" s="15"/>
      <c r="GA82" s="15"/>
      <c r="GB82" s="15"/>
      <c r="GC82" s="15"/>
      <c r="GD82" s="15"/>
      <c r="GE82" s="15"/>
      <c r="GF82" s="15"/>
      <c r="GG82" s="15"/>
      <c r="GH82" s="15"/>
      <c r="GI82" s="15"/>
      <c r="GJ82" s="15"/>
      <c r="GK82" s="15"/>
      <c r="GL82" s="15"/>
      <c r="GM82" s="15"/>
      <c r="GN82" s="15"/>
      <c r="GO82" s="15"/>
      <c r="GP82" s="15"/>
      <c r="GQ82" s="15"/>
      <c r="GR82" s="15"/>
      <c r="GS82" s="15"/>
      <c r="GT82" s="15"/>
      <c r="GU82" s="15"/>
      <c r="GV82" s="15"/>
      <c r="GW82" s="15"/>
      <c r="GX82" s="15"/>
      <c r="GY82" s="15"/>
      <c r="GZ82" s="15"/>
      <c r="HA82" s="15"/>
      <c r="HB82" s="15"/>
      <c r="HC82" s="15"/>
      <c r="HD82" s="15"/>
      <c r="HE82" s="15"/>
      <c r="HF82" s="15"/>
      <c r="HG82" s="15"/>
      <c r="HH82" s="15"/>
      <c r="HI82" s="15"/>
      <c r="HJ82" s="15"/>
      <c r="HK82" s="15"/>
      <c r="HL82" s="15"/>
      <c r="HM82" s="15"/>
      <c r="HN82" s="15"/>
      <c r="HO82" s="15"/>
      <c r="HP82" s="15"/>
      <c r="HQ82" s="15"/>
      <c r="HR82" s="15"/>
      <c r="HS82" s="15"/>
      <c r="HT82" s="15"/>
      <c r="HU82" s="15"/>
      <c r="HV82" s="15"/>
      <c r="HW82" s="15"/>
      <c r="HX82" s="15"/>
      <c r="HY82" s="15"/>
      <c r="HZ82" s="15"/>
      <c r="IA82" s="15"/>
      <c r="IB82" s="15"/>
      <c r="IC82" s="15"/>
      <c r="ID82" s="15"/>
      <c r="IE82" s="15"/>
      <c r="IF82" s="15"/>
      <c r="IG82" s="15"/>
      <c r="IH82" s="15"/>
      <c r="II82" s="15"/>
      <c r="IJ82" s="15"/>
      <c r="IK82" s="15"/>
    </row>
    <row r="83" spans="1:245" s="16" customFormat="1" ht="63" customHeight="1" x14ac:dyDescent="0.2">
      <c r="A83" s="401" t="s">
        <v>6</v>
      </c>
      <c r="B83" s="404" t="s">
        <v>13</v>
      </c>
      <c r="C83" s="407" t="s">
        <v>40</v>
      </c>
      <c r="D83" s="317" t="s">
        <v>192</v>
      </c>
      <c r="E83" s="516" t="s">
        <v>194</v>
      </c>
      <c r="F83" s="277" t="s">
        <v>8</v>
      </c>
      <c r="G83" s="278"/>
      <c r="H83" s="278"/>
      <c r="I83" s="279"/>
      <c r="J83" s="280"/>
      <c r="K83" s="283">
        <v>1330</v>
      </c>
      <c r="L83" s="281" t="s">
        <v>193</v>
      </c>
      <c r="M83" s="282"/>
      <c r="N83" s="282">
        <v>20</v>
      </c>
      <c r="O83" s="282">
        <v>20</v>
      </c>
      <c r="P83" s="45"/>
      <c r="Q83" s="46"/>
      <c r="R83" s="47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  <c r="BM83" s="15"/>
      <c r="BN83" s="15"/>
      <c r="BO83" s="15"/>
      <c r="BP83" s="15"/>
      <c r="BQ83" s="15"/>
      <c r="BR83" s="15"/>
      <c r="BS83" s="15"/>
      <c r="BT83" s="15"/>
      <c r="BU83" s="15"/>
      <c r="BV83" s="15"/>
      <c r="BW83" s="15"/>
      <c r="BX83" s="15"/>
      <c r="BY83" s="15"/>
      <c r="BZ83" s="15"/>
      <c r="CA83" s="15"/>
      <c r="CB83" s="15"/>
      <c r="CC83" s="15"/>
      <c r="CD83" s="15"/>
      <c r="CE83" s="15"/>
      <c r="CF83" s="15"/>
      <c r="CG83" s="15"/>
      <c r="CH83" s="15"/>
      <c r="CI83" s="15"/>
      <c r="CJ83" s="15"/>
      <c r="CK83" s="15"/>
      <c r="CL83" s="15"/>
      <c r="CM83" s="15"/>
      <c r="CN83" s="15"/>
      <c r="CO83" s="15"/>
      <c r="CP83" s="15"/>
      <c r="CQ83" s="15"/>
      <c r="CR83" s="15"/>
      <c r="CS83" s="15"/>
      <c r="CT83" s="15"/>
      <c r="CU83" s="15"/>
      <c r="CV83" s="15"/>
      <c r="CW83" s="15"/>
      <c r="CX83" s="15"/>
      <c r="CY83" s="15"/>
      <c r="CZ83" s="15"/>
      <c r="DA83" s="15"/>
      <c r="DB83" s="15"/>
      <c r="DC83" s="15"/>
      <c r="DD83" s="15"/>
      <c r="DE83" s="15"/>
      <c r="DF83" s="15"/>
      <c r="DG83" s="15"/>
      <c r="DH83" s="15"/>
      <c r="DI83" s="15"/>
      <c r="DJ83" s="15"/>
      <c r="DK83" s="15"/>
      <c r="DL83" s="15"/>
      <c r="DM83" s="15"/>
      <c r="DN83" s="15"/>
      <c r="DO83" s="15"/>
      <c r="DP83" s="15"/>
      <c r="DQ83" s="15"/>
      <c r="DR83" s="15"/>
      <c r="DS83" s="15"/>
      <c r="DT83" s="15"/>
      <c r="DU83" s="15"/>
      <c r="DV83" s="15"/>
      <c r="DW83" s="15"/>
      <c r="DX83" s="15"/>
      <c r="DY83" s="15"/>
      <c r="DZ83" s="15"/>
      <c r="EA83" s="15"/>
      <c r="EB83" s="15"/>
      <c r="EC83" s="15"/>
      <c r="ED83" s="15"/>
      <c r="EE83" s="15"/>
      <c r="EF83" s="15"/>
      <c r="EG83" s="15"/>
      <c r="EH83" s="15"/>
      <c r="EI83" s="15"/>
      <c r="EJ83" s="15"/>
      <c r="EK83" s="15"/>
      <c r="EL83" s="15"/>
      <c r="EM83" s="15"/>
      <c r="EN83" s="15"/>
      <c r="EO83" s="15"/>
      <c r="EP83" s="15"/>
      <c r="EQ83" s="15"/>
      <c r="ER83" s="15"/>
      <c r="ES83" s="15"/>
      <c r="ET83" s="15"/>
      <c r="EU83" s="15"/>
      <c r="EV83" s="15"/>
      <c r="EW83" s="15"/>
      <c r="EX83" s="15"/>
      <c r="EY83" s="15"/>
      <c r="EZ83" s="15"/>
      <c r="FA83" s="15"/>
      <c r="FB83" s="15"/>
      <c r="FC83" s="15"/>
      <c r="FD83" s="15"/>
      <c r="FE83" s="15"/>
      <c r="FF83" s="15"/>
      <c r="FG83" s="15"/>
      <c r="FH83" s="15"/>
      <c r="FI83" s="15"/>
      <c r="FJ83" s="15"/>
      <c r="FK83" s="15"/>
      <c r="FL83" s="15"/>
      <c r="FM83" s="15"/>
      <c r="FN83" s="15"/>
      <c r="FO83" s="15"/>
      <c r="FP83" s="15"/>
      <c r="FQ83" s="15"/>
      <c r="FR83" s="15"/>
      <c r="FS83" s="15"/>
      <c r="FT83" s="15"/>
      <c r="FU83" s="15"/>
      <c r="FV83" s="15"/>
      <c r="FW83" s="15"/>
      <c r="FX83" s="15"/>
      <c r="FY83" s="15"/>
      <c r="FZ83" s="15"/>
      <c r="GA83" s="15"/>
      <c r="GB83" s="15"/>
      <c r="GC83" s="15"/>
      <c r="GD83" s="15"/>
      <c r="GE83" s="15"/>
      <c r="GF83" s="15"/>
      <c r="GG83" s="15"/>
      <c r="GH83" s="15"/>
      <c r="GI83" s="15"/>
      <c r="GJ83" s="15"/>
      <c r="GK83" s="15"/>
      <c r="GL83" s="15"/>
      <c r="GM83" s="15"/>
      <c r="GN83" s="15"/>
      <c r="GO83" s="15"/>
      <c r="GP83" s="15"/>
      <c r="GQ83" s="15"/>
      <c r="GR83" s="15"/>
      <c r="GS83" s="15"/>
      <c r="GT83" s="15"/>
      <c r="GU83" s="15"/>
      <c r="GV83" s="15"/>
      <c r="GW83" s="15"/>
      <c r="GX83" s="15"/>
      <c r="GY83" s="15"/>
      <c r="GZ83" s="15"/>
      <c r="HA83" s="15"/>
      <c r="HB83" s="15"/>
      <c r="HC83" s="15"/>
      <c r="HD83" s="15"/>
      <c r="HE83" s="15"/>
      <c r="HF83" s="15"/>
      <c r="HG83" s="15"/>
      <c r="HH83" s="15"/>
      <c r="HI83" s="15"/>
      <c r="HJ83" s="15"/>
      <c r="HK83" s="15"/>
      <c r="HL83" s="15"/>
      <c r="HM83" s="15"/>
      <c r="HN83" s="15"/>
      <c r="HO83" s="15"/>
      <c r="HP83" s="15"/>
      <c r="HQ83" s="15"/>
      <c r="HR83" s="15"/>
      <c r="HS83" s="15"/>
      <c r="HT83" s="15"/>
      <c r="HU83" s="15"/>
      <c r="HV83" s="15"/>
      <c r="HW83" s="15"/>
      <c r="HX83" s="15"/>
      <c r="HY83" s="15"/>
      <c r="HZ83" s="15"/>
      <c r="IA83" s="15"/>
      <c r="IB83" s="15"/>
      <c r="IC83" s="15"/>
      <c r="ID83" s="15"/>
      <c r="IE83" s="15"/>
      <c r="IF83" s="15"/>
      <c r="IG83" s="15"/>
      <c r="IH83" s="15"/>
      <c r="II83" s="15"/>
      <c r="IJ83" s="15"/>
      <c r="IK83" s="15"/>
    </row>
    <row r="84" spans="1:245" s="16" customFormat="1" ht="21" customHeight="1" x14ac:dyDescent="0.2">
      <c r="A84" s="403"/>
      <c r="B84" s="406"/>
      <c r="C84" s="409"/>
      <c r="D84" s="318"/>
      <c r="E84" s="517"/>
      <c r="F84" s="187" t="s">
        <v>9</v>
      </c>
      <c r="G84" s="58">
        <f>SUM(G83)</f>
        <v>0</v>
      </c>
      <c r="H84" s="58">
        <f t="shared" ref="H84:K84" si="17">SUM(H83)</f>
        <v>0</v>
      </c>
      <c r="I84" s="58">
        <f t="shared" si="17"/>
        <v>0</v>
      </c>
      <c r="J84" s="58">
        <f t="shared" si="17"/>
        <v>0</v>
      </c>
      <c r="K84" s="58">
        <f t="shared" si="17"/>
        <v>1330</v>
      </c>
      <c r="L84" s="270"/>
      <c r="M84" s="271"/>
      <c r="N84" s="271"/>
      <c r="O84" s="272"/>
      <c r="P84" s="45"/>
      <c r="Q84" s="46"/>
      <c r="R84" s="47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  <c r="BM84" s="15"/>
      <c r="BN84" s="15"/>
      <c r="BO84" s="15"/>
      <c r="BP84" s="15"/>
      <c r="BQ84" s="15"/>
      <c r="BR84" s="15"/>
      <c r="BS84" s="15"/>
      <c r="BT84" s="15"/>
      <c r="BU84" s="15"/>
      <c r="BV84" s="15"/>
      <c r="BW84" s="15"/>
      <c r="BX84" s="15"/>
      <c r="BY84" s="15"/>
      <c r="BZ84" s="15"/>
      <c r="CA84" s="15"/>
      <c r="CB84" s="15"/>
      <c r="CC84" s="15"/>
      <c r="CD84" s="15"/>
      <c r="CE84" s="15"/>
      <c r="CF84" s="15"/>
      <c r="CG84" s="15"/>
      <c r="CH84" s="15"/>
      <c r="CI84" s="15"/>
      <c r="CJ84" s="15"/>
      <c r="CK84" s="15"/>
      <c r="CL84" s="15"/>
      <c r="CM84" s="15"/>
      <c r="CN84" s="15"/>
      <c r="CO84" s="15"/>
      <c r="CP84" s="15"/>
      <c r="CQ84" s="15"/>
      <c r="CR84" s="15"/>
      <c r="CS84" s="15"/>
      <c r="CT84" s="15"/>
      <c r="CU84" s="15"/>
      <c r="CV84" s="15"/>
      <c r="CW84" s="15"/>
      <c r="CX84" s="15"/>
      <c r="CY84" s="15"/>
      <c r="CZ84" s="15"/>
      <c r="DA84" s="15"/>
      <c r="DB84" s="15"/>
      <c r="DC84" s="15"/>
      <c r="DD84" s="15"/>
      <c r="DE84" s="15"/>
      <c r="DF84" s="15"/>
      <c r="DG84" s="15"/>
      <c r="DH84" s="15"/>
      <c r="DI84" s="15"/>
      <c r="DJ84" s="15"/>
      <c r="DK84" s="15"/>
      <c r="DL84" s="15"/>
      <c r="DM84" s="15"/>
      <c r="DN84" s="15"/>
      <c r="DO84" s="15"/>
      <c r="DP84" s="15"/>
      <c r="DQ84" s="15"/>
      <c r="DR84" s="15"/>
      <c r="DS84" s="15"/>
      <c r="DT84" s="15"/>
      <c r="DU84" s="15"/>
      <c r="DV84" s="15"/>
      <c r="DW84" s="15"/>
      <c r="DX84" s="15"/>
      <c r="DY84" s="15"/>
      <c r="DZ84" s="15"/>
      <c r="EA84" s="15"/>
      <c r="EB84" s="15"/>
      <c r="EC84" s="15"/>
      <c r="ED84" s="15"/>
      <c r="EE84" s="15"/>
      <c r="EF84" s="15"/>
      <c r="EG84" s="15"/>
      <c r="EH84" s="15"/>
      <c r="EI84" s="15"/>
      <c r="EJ84" s="15"/>
      <c r="EK84" s="15"/>
      <c r="EL84" s="15"/>
      <c r="EM84" s="15"/>
      <c r="EN84" s="15"/>
      <c r="EO84" s="15"/>
      <c r="EP84" s="15"/>
      <c r="EQ84" s="15"/>
      <c r="ER84" s="15"/>
      <c r="ES84" s="15"/>
      <c r="ET84" s="15"/>
      <c r="EU84" s="15"/>
      <c r="EV84" s="15"/>
      <c r="EW84" s="15"/>
      <c r="EX84" s="15"/>
      <c r="EY84" s="15"/>
      <c r="EZ84" s="15"/>
      <c r="FA84" s="15"/>
      <c r="FB84" s="15"/>
      <c r="FC84" s="15"/>
      <c r="FD84" s="15"/>
      <c r="FE84" s="15"/>
      <c r="FF84" s="15"/>
      <c r="FG84" s="15"/>
      <c r="FH84" s="15"/>
      <c r="FI84" s="15"/>
      <c r="FJ84" s="15"/>
      <c r="FK84" s="15"/>
      <c r="FL84" s="15"/>
      <c r="FM84" s="15"/>
      <c r="FN84" s="15"/>
      <c r="FO84" s="15"/>
      <c r="FP84" s="15"/>
      <c r="FQ84" s="15"/>
      <c r="FR84" s="15"/>
      <c r="FS84" s="15"/>
      <c r="FT84" s="15"/>
      <c r="FU84" s="15"/>
      <c r="FV84" s="15"/>
      <c r="FW84" s="15"/>
      <c r="FX84" s="15"/>
      <c r="FY84" s="15"/>
      <c r="FZ84" s="15"/>
      <c r="GA84" s="15"/>
      <c r="GB84" s="15"/>
      <c r="GC84" s="15"/>
      <c r="GD84" s="15"/>
      <c r="GE84" s="15"/>
      <c r="GF84" s="15"/>
      <c r="GG84" s="15"/>
      <c r="GH84" s="15"/>
      <c r="GI84" s="15"/>
      <c r="GJ84" s="15"/>
      <c r="GK84" s="15"/>
      <c r="GL84" s="15"/>
      <c r="GM84" s="15"/>
      <c r="GN84" s="15"/>
      <c r="GO84" s="15"/>
      <c r="GP84" s="15"/>
      <c r="GQ84" s="15"/>
      <c r="GR84" s="15"/>
      <c r="GS84" s="15"/>
      <c r="GT84" s="15"/>
      <c r="GU84" s="15"/>
      <c r="GV84" s="15"/>
      <c r="GW84" s="15"/>
      <c r="GX84" s="15"/>
      <c r="GY84" s="15"/>
      <c r="GZ84" s="15"/>
      <c r="HA84" s="15"/>
      <c r="HB84" s="15"/>
      <c r="HC84" s="15"/>
      <c r="HD84" s="15"/>
      <c r="HE84" s="15"/>
      <c r="HF84" s="15"/>
      <c r="HG84" s="15"/>
      <c r="HH84" s="15"/>
      <c r="HI84" s="15"/>
      <c r="HJ84" s="15"/>
      <c r="HK84" s="15"/>
      <c r="HL84" s="15"/>
      <c r="HM84" s="15"/>
      <c r="HN84" s="15"/>
      <c r="HO84" s="15"/>
      <c r="HP84" s="15"/>
      <c r="HQ84" s="15"/>
      <c r="HR84" s="15"/>
      <c r="HS84" s="15"/>
      <c r="HT84" s="15"/>
      <c r="HU84" s="15"/>
      <c r="HV84" s="15"/>
      <c r="HW84" s="15"/>
      <c r="HX84" s="15"/>
      <c r="HY84" s="15"/>
      <c r="HZ84" s="15"/>
      <c r="IA84" s="15"/>
      <c r="IB84" s="15"/>
      <c r="IC84" s="15"/>
      <c r="ID84" s="15"/>
      <c r="IE84" s="15"/>
      <c r="IF84" s="15"/>
      <c r="IG84" s="15"/>
      <c r="IH84" s="15"/>
      <c r="II84" s="15"/>
      <c r="IJ84" s="15"/>
      <c r="IK84" s="15"/>
    </row>
    <row r="85" spans="1:245" ht="20.25" customHeight="1" x14ac:dyDescent="0.2">
      <c r="A85" s="38" t="s">
        <v>6</v>
      </c>
      <c r="B85" s="39" t="s">
        <v>13</v>
      </c>
      <c r="C85" s="363" t="s">
        <v>22</v>
      </c>
      <c r="D85" s="363"/>
      <c r="E85" s="363"/>
      <c r="F85" s="363"/>
      <c r="G85" s="59">
        <f>SUM(G82+G77+G84)</f>
        <v>315</v>
      </c>
      <c r="H85" s="59">
        <f t="shared" ref="H85:K85" si="18">SUM(H82+H77+H84)</f>
        <v>949.2</v>
      </c>
      <c r="I85" s="59">
        <f t="shared" si="18"/>
        <v>913.30000000000007</v>
      </c>
      <c r="J85" s="59">
        <f t="shared" si="18"/>
        <v>403.9</v>
      </c>
      <c r="K85" s="59">
        <f t="shared" si="18"/>
        <v>1330</v>
      </c>
      <c r="L85" s="382"/>
      <c r="M85" s="383"/>
      <c r="N85" s="383"/>
      <c r="O85" s="384"/>
      <c r="P85" s="45"/>
      <c r="Q85" s="47"/>
      <c r="R85" s="47"/>
    </row>
    <row r="86" spans="1:245" ht="35.25" customHeight="1" x14ac:dyDescent="0.2">
      <c r="A86" s="38" t="s">
        <v>6</v>
      </c>
      <c r="B86" s="39" t="s">
        <v>16</v>
      </c>
      <c r="C86" s="385" t="s">
        <v>74</v>
      </c>
      <c r="D86" s="385"/>
      <c r="E86" s="385"/>
      <c r="F86" s="385"/>
      <c r="G86" s="385"/>
      <c r="H86" s="385"/>
      <c r="I86" s="385"/>
      <c r="J86" s="385"/>
      <c r="K86" s="385"/>
      <c r="L86" s="385"/>
      <c r="M86" s="385"/>
      <c r="N86" s="385"/>
      <c r="O86" s="385"/>
      <c r="P86" s="45"/>
      <c r="Q86" s="47"/>
      <c r="R86" s="47"/>
    </row>
    <row r="87" spans="1:245" ht="25.5" customHeight="1" x14ac:dyDescent="0.2">
      <c r="A87" s="327" t="s">
        <v>6</v>
      </c>
      <c r="B87" s="328" t="s">
        <v>16</v>
      </c>
      <c r="C87" s="298" t="s">
        <v>6</v>
      </c>
      <c r="D87" s="416" t="s">
        <v>27</v>
      </c>
      <c r="E87" s="426" t="s">
        <v>33</v>
      </c>
      <c r="F87" s="173" t="s">
        <v>8</v>
      </c>
      <c r="G87" s="40">
        <v>18</v>
      </c>
      <c r="H87" s="114">
        <v>45.8</v>
      </c>
      <c r="I87" s="115">
        <v>45.8</v>
      </c>
      <c r="J87" s="114">
        <v>40</v>
      </c>
      <c r="K87" s="114">
        <v>45</v>
      </c>
      <c r="L87" s="555" t="s">
        <v>165</v>
      </c>
      <c r="M87" s="481">
        <v>10</v>
      </c>
      <c r="N87" s="352">
        <v>15</v>
      </c>
      <c r="O87" s="352">
        <v>17</v>
      </c>
      <c r="P87" s="45">
        <v>18</v>
      </c>
      <c r="Q87" s="47"/>
      <c r="R87" s="47"/>
    </row>
    <row r="88" spans="1:245" ht="25.5" customHeight="1" x14ac:dyDescent="0.2">
      <c r="A88" s="327"/>
      <c r="B88" s="328"/>
      <c r="C88" s="298"/>
      <c r="D88" s="416"/>
      <c r="E88" s="426"/>
      <c r="F88" s="173" t="s">
        <v>19</v>
      </c>
      <c r="G88" s="40">
        <v>143.1</v>
      </c>
      <c r="H88" s="51">
        <v>147.19999999999999</v>
      </c>
      <c r="I88" s="53">
        <v>147.19999999999999</v>
      </c>
      <c r="J88" s="51">
        <v>150</v>
      </c>
      <c r="K88" s="51">
        <v>155</v>
      </c>
      <c r="L88" s="556"/>
      <c r="M88" s="482"/>
      <c r="N88" s="354"/>
      <c r="O88" s="354"/>
      <c r="P88" s="45"/>
      <c r="Q88" s="47"/>
      <c r="R88" s="47"/>
    </row>
    <row r="89" spans="1:245" ht="23.25" customHeight="1" x14ac:dyDescent="0.2">
      <c r="A89" s="327"/>
      <c r="B89" s="328"/>
      <c r="C89" s="298"/>
      <c r="D89" s="416"/>
      <c r="E89" s="426"/>
      <c r="F89" s="172" t="s">
        <v>9</v>
      </c>
      <c r="G89" s="48">
        <f>G87+G88</f>
        <v>161.1</v>
      </c>
      <c r="H89" s="48">
        <f>H87+H88</f>
        <v>193</v>
      </c>
      <c r="I89" s="48">
        <f>I87+I88</f>
        <v>193</v>
      </c>
      <c r="J89" s="48">
        <f>J87+J88</f>
        <v>190</v>
      </c>
      <c r="K89" s="48">
        <f>K87+K88</f>
        <v>200</v>
      </c>
      <c r="L89" s="342"/>
      <c r="M89" s="343"/>
      <c r="N89" s="343"/>
      <c r="O89" s="344"/>
      <c r="P89" s="45"/>
      <c r="Q89" s="46"/>
      <c r="R89" s="47"/>
    </row>
    <row r="90" spans="1:245" ht="27.75" customHeight="1" x14ac:dyDescent="0.2">
      <c r="A90" s="327" t="s">
        <v>6</v>
      </c>
      <c r="B90" s="328" t="s">
        <v>16</v>
      </c>
      <c r="C90" s="298" t="s">
        <v>10</v>
      </c>
      <c r="D90" s="299" t="s">
        <v>28</v>
      </c>
      <c r="E90" s="426" t="s">
        <v>33</v>
      </c>
      <c r="F90" s="173" t="s">
        <v>19</v>
      </c>
      <c r="G90" s="40">
        <v>7.2</v>
      </c>
      <c r="H90" s="40">
        <v>7.4</v>
      </c>
      <c r="I90" s="53">
        <v>7.4</v>
      </c>
      <c r="J90" s="76">
        <v>8</v>
      </c>
      <c r="K90" s="76">
        <v>9</v>
      </c>
      <c r="L90" s="76"/>
      <c r="M90" s="50"/>
      <c r="N90" s="50"/>
      <c r="O90" s="50"/>
      <c r="P90" s="45"/>
      <c r="Q90" s="46"/>
      <c r="R90" s="47"/>
    </row>
    <row r="91" spans="1:245" ht="18.75" customHeight="1" x14ac:dyDescent="0.2">
      <c r="A91" s="327"/>
      <c r="B91" s="328"/>
      <c r="C91" s="298"/>
      <c r="D91" s="299"/>
      <c r="E91" s="426"/>
      <c r="F91" s="172" t="s">
        <v>9</v>
      </c>
      <c r="G91" s="48">
        <f>SUM(G90)</f>
        <v>7.2</v>
      </c>
      <c r="H91" s="48">
        <f>SUM(H90)</f>
        <v>7.4</v>
      </c>
      <c r="I91" s="48">
        <f>SUM(I90)</f>
        <v>7.4</v>
      </c>
      <c r="J91" s="48">
        <f>SUM(J90)</f>
        <v>8</v>
      </c>
      <c r="K91" s="48">
        <f>SUM(K90)</f>
        <v>9</v>
      </c>
      <c r="L91" s="342"/>
      <c r="M91" s="343"/>
      <c r="N91" s="343"/>
      <c r="O91" s="344"/>
      <c r="P91" s="45"/>
      <c r="Q91" s="46"/>
      <c r="R91" s="47"/>
    </row>
    <row r="92" spans="1:245" ht="22.5" customHeight="1" x14ac:dyDescent="0.2">
      <c r="A92" s="38" t="s">
        <v>6</v>
      </c>
      <c r="B92" s="39" t="s">
        <v>16</v>
      </c>
      <c r="C92" s="363" t="s">
        <v>22</v>
      </c>
      <c r="D92" s="363"/>
      <c r="E92" s="363"/>
      <c r="F92" s="363"/>
      <c r="G92" s="59">
        <f>SUM(G89,G91)</f>
        <v>168.29999999999998</v>
      </c>
      <c r="H92" s="59">
        <f t="shared" ref="H92:K92" si="19">SUM(H89,H91)</f>
        <v>200.4</v>
      </c>
      <c r="I92" s="59">
        <f t="shared" si="19"/>
        <v>200.4</v>
      </c>
      <c r="J92" s="59">
        <f t="shared" si="19"/>
        <v>198</v>
      </c>
      <c r="K92" s="59">
        <f t="shared" si="19"/>
        <v>209</v>
      </c>
      <c r="L92" s="382"/>
      <c r="M92" s="383"/>
      <c r="N92" s="383"/>
      <c r="O92" s="384"/>
      <c r="P92" s="45"/>
      <c r="Q92" s="47"/>
      <c r="R92" s="47"/>
    </row>
    <row r="93" spans="1:245" ht="19.5" customHeight="1" x14ac:dyDescent="0.2">
      <c r="A93" s="38" t="s">
        <v>6</v>
      </c>
      <c r="B93" s="39" t="s">
        <v>17</v>
      </c>
      <c r="C93" s="385" t="s">
        <v>75</v>
      </c>
      <c r="D93" s="385"/>
      <c r="E93" s="385"/>
      <c r="F93" s="385"/>
      <c r="G93" s="385"/>
      <c r="H93" s="385"/>
      <c r="I93" s="385"/>
      <c r="J93" s="385"/>
      <c r="K93" s="385"/>
      <c r="L93" s="385"/>
      <c r="M93" s="385"/>
      <c r="N93" s="385"/>
      <c r="O93" s="385"/>
      <c r="P93" s="45"/>
      <c r="Q93" s="47"/>
      <c r="R93" s="47"/>
    </row>
    <row r="94" spans="1:245" ht="39" customHeight="1" x14ac:dyDescent="0.2">
      <c r="A94" s="327" t="s">
        <v>6</v>
      </c>
      <c r="B94" s="328" t="s">
        <v>17</v>
      </c>
      <c r="C94" s="298" t="s">
        <v>6</v>
      </c>
      <c r="D94" s="324" t="s">
        <v>29</v>
      </c>
      <c r="E94" s="426" t="s">
        <v>40</v>
      </c>
      <c r="F94" s="212" t="s">
        <v>175</v>
      </c>
      <c r="G94" s="40">
        <v>465.2</v>
      </c>
      <c r="H94" s="52">
        <v>488.9</v>
      </c>
      <c r="I94" s="41">
        <v>488.9</v>
      </c>
      <c r="J94" s="42">
        <v>480</v>
      </c>
      <c r="K94" s="97">
        <v>480</v>
      </c>
      <c r="L94" s="126" t="s">
        <v>158</v>
      </c>
      <c r="M94" s="116">
        <v>1371</v>
      </c>
      <c r="N94" s="117">
        <v>1380</v>
      </c>
      <c r="O94" s="117">
        <v>1380</v>
      </c>
      <c r="P94" s="45"/>
      <c r="Q94" s="47"/>
      <c r="R94" s="47"/>
    </row>
    <row r="95" spans="1:245" ht="30.75" customHeight="1" x14ac:dyDescent="0.2">
      <c r="A95" s="327"/>
      <c r="B95" s="328"/>
      <c r="C95" s="298"/>
      <c r="D95" s="324"/>
      <c r="E95" s="426"/>
      <c r="F95" s="173" t="s">
        <v>8</v>
      </c>
      <c r="G95" s="40">
        <v>2671.4</v>
      </c>
      <c r="H95" s="52">
        <v>3069</v>
      </c>
      <c r="I95" s="41">
        <v>2947.3</v>
      </c>
      <c r="J95" s="118">
        <v>3050</v>
      </c>
      <c r="K95" s="119">
        <v>2900</v>
      </c>
      <c r="L95" s="126" t="s">
        <v>158</v>
      </c>
      <c r="M95" s="116">
        <v>17015</v>
      </c>
      <c r="N95" s="117">
        <v>16800</v>
      </c>
      <c r="O95" s="117">
        <v>16600</v>
      </c>
      <c r="P95" s="45"/>
      <c r="Q95" s="47"/>
      <c r="R95" s="47"/>
    </row>
    <row r="96" spans="1:245" ht="21.75" customHeight="1" x14ac:dyDescent="0.2">
      <c r="A96" s="327"/>
      <c r="B96" s="328"/>
      <c r="C96" s="298"/>
      <c r="D96" s="324"/>
      <c r="E96" s="426"/>
      <c r="F96" s="172" t="s">
        <v>9</v>
      </c>
      <c r="G96" s="48">
        <f>G94+G95</f>
        <v>3136.6</v>
      </c>
      <c r="H96" s="48">
        <f>H94+H95</f>
        <v>3557.9</v>
      </c>
      <c r="I96" s="48">
        <f>I94+I95</f>
        <v>3436.2000000000003</v>
      </c>
      <c r="J96" s="48">
        <f>J94+J95</f>
        <v>3530</v>
      </c>
      <c r="K96" s="74">
        <f>K94+K95</f>
        <v>3380</v>
      </c>
      <c r="L96" s="342"/>
      <c r="M96" s="343"/>
      <c r="N96" s="343"/>
      <c r="O96" s="344"/>
      <c r="P96" s="45"/>
      <c r="Q96" s="47"/>
      <c r="R96" s="47"/>
    </row>
    <row r="97" spans="1:18" ht="18.75" customHeight="1" x14ac:dyDescent="0.2">
      <c r="A97" s="38" t="s">
        <v>6</v>
      </c>
      <c r="B97" s="39" t="s">
        <v>17</v>
      </c>
      <c r="C97" s="363" t="s">
        <v>22</v>
      </c>
      <c r="D97" s="363"/>
      <c r="E97" s="363"/>
      <c r="F97" s="363"/>
      <c r="G97" s="59">
        <f>G96</f>
        <v>3136.6</v>
      </c>
      <c r="H97" s="59">
        <f t="shared" ref="H97:K97" si="20">H96</f>
        <v>3557.9</v>
      </c>
      <c r="I97" s="59">
        <f t="shared" si="20"/>
        <v>3436.2000000000003</v>
      </c>
      <c r="J97" s="59">
        <f t="shared" si="20"/>
        <v>3530</v>
      </c>
      <c r="K97" s="59">
        <f t="shared" si="20"/>
        <v>3380</v>
      </c>
      <c r="L97" s="382"/>
      <c r="M97" s="383"/>
      <c r="N97" s="383"/>
      <c r="O97" s="384"/>
      <c r="P97" s="45"/>
      <c r="Q97" s="47"/>
      <c r="R97" s="47"/>
    </row>
    <row r="98" spans="1:18" ht="21.75" customHeight="1" x14ac:dyDescent="0.2">
      <c r="A98" s="38" t="s">
        <v>6</v>
      </c>
      <c r="B98" s="39" t="s">
        <v>20</v>
      </c>
      <c r="C98" s="385" t="s">
        <v>76</v>
      </c>
      <c r="D98" s="385"/>
      <c r="E98" s="385"/>
      <c r="F98" s="385"/>
      <c r="G98" s="385"/>
      <c r="H98" s="385"/>
      <c r="I98" s="385"/>
      <c r="J98" s="385"/>
      <c r="K98" s="385"/>
      <c r="L98" s="385"/>
      <c r="M98" s="385"/>
      <c r="N98" s="385"/>
      <c r="O98" s="385"/>
      <c r="P98" s="45"/>
      <c r="Q98" s="47"/>
      <c r="R98" s="47"/>
    </row>
    <row r="99" spans="1:18" ht="35.25" customHeight="1" x14ac:dyDescent="0.2">
      <c r="A99" s="38" t="s">
        <v>6</v>
      </c>
      <c r="B99" s="39" t="s">
        <v>20</v>
      </c>
      <c r="C99" s="49" t="s">
        <v>6</v>
      </c>
      <c r="D99" s="120" t="s">
        <v>31</v>
      </c>
      <c r="E99" s="273" t="s">
        <v>40</v>
      </c>
      <c r="F99" s="173" t="s">
        <v>19</v>
      </c>
      <c r="G99" s="40">
        <v>2178.4</v>
      </c>
      <c r="H99" s="52">
        <v>2567.8000000000002</v>
      </c>
      <c r="I99" s="250">
        <v>2464</v>
      </c>
      <c r="J99" s="62">
        <v>2568.8000000000002</v>
      </c>
      <c r="K99" s="63">
        <v>2568.8000000000002</v>
      </c>
      <c r="L99" s="156" t="s">
        <v>158</v>
      </c>
      <c r="M99" s="43">
        <v>4800</v>
      </c>
      <c r="N99" s="44">
        <v>5200</v>
      </c>
      <c r="O99" s="44">
        <v>5200</v>
      </c>
      <c r="P99" s="45"/>
      <c r="Q99" s="47"/>
      <c r="R99" s="47"/>
    </row>
    <row r="100" spans="1:18" ht="24.75" customHeight="1" x14ac:dyDescent="0.2">
      <c r="A100" s="327" t="s">
        <v>6</v>
      </c>
      <c r="B100" s="328" t="s">
        <v>20</v>
      </c>
      <c r="C100" s="298" t="s">
        <v>10</v>
      </c>
      <c r="D100" s="416" t="s">
        <v>28</v>
      </c>
      <c r="E100" s="426" t="s">
        <v>40</v>
      </c>
      <c r="F100" s="173" t="s">
        <v>19</v>
      </c>
      <c r="G100" s="40">
        <v>70.8</v>
      </c>
      <c r="H100" s="52">
        <v>83.5</v>
      </c>
      <c r="I100" s="250">
        <v>80.099999999999994</v>
      </c>
      <c r="J100" s="62">
        <v>83.5</v>
      </c>
      <c r="K100" s="63">
        <v>83.5</v>
      </c>
      <c r="L100" s="156" t="s">
        <v>159</v>
      </c>
      <c r="M100" s="121">
        <v>31</v>
      </c>
      <c r="N100" s="44">
        <v>31</v>
      </c>
      <c r="O100" s="44">
        <v>31</v>
      </c>
      <c r="P100" s="45"/>
      <c r="Q100" s="47"/>
      <c r="R100" s="47"/>
    </row>
    <row r="101" spans="1:18" ht="19.5" customHeight="1" x14ac:dyDescent="0.2">
      <c r="A101" s="327"/>
      <c r="B101" s="328"/>
      <c r="C101" s="298"/>
      <c r="D101" s="527"/>
      <c r="E101" s="528"/>
      <c r="F101" s="172" t="s">
        <v>9</v>
      </c>
      <c r="G101" s="48">
        <f>G99+G100</f>
        <v>2249.2000000000003</v>
      </c>
      <c r="H101" s="48">
        <f>H99+H100</f>
        <v>2651.3</v>
      </c>
      <c r="I101" s="48">
        <f>I99+I100</f>
        <v>2544.1</v>
      </c>
      <c r="J101" s="48">
        <f>J99+J100</f>
        <v>2652.3</v>
      </c>
      <c r="K101" s="74">
        <f>K99+K100</f>
        <v>2652.3</v>
      </c>
      <c r="L101" s="342"/>
      <c r="M101" s="343"/>
      <c r="N101" s="343"/>
      <c r="O101" s="344"/>
      <c r="P101" s="45"/>
      <c r="Q101" s="46"/>
      <c r="R101" s="47"/>
    </row>
    <row r="102" spans="1:18" ht="20.25" customHeight="1" x14ac:dyDescent="0.2">
      <c r="A102" s="38" t="s">
        <v>6</v>
      </c>
      <c r="B102" s="39" t="s">
        <v>20</v>
      </c>
      <c r="C102" s="363" t="s">
        <v>22</v>
      </c>
      <c r="D102" s="363"/>
      <c r="E102" s="363"/>
      <c r="F102" s="363"/>
      <c r="G102" s="59">
        <f>G101</f>
        <v>2249.2000000000003</v>
      </c>
      <c r="H102" s="59">
        <f t="shared" ref="H102:K102" si="21">H101</f>
        <v>2651.3</v>
      </c>
      <c r="I102" s="59">
        <f t="shared" si="21"/>
        <v>2544.1</v>
      </c>
      <c r="J102" s="59">
        <f t="shared" si="21"/>
        <v>2652.3</v>
      </c>
      <c r="K102" s="59">
        <f t="shared" si="21"/>
        <v>2652.3</v>
      </c>
      <c r="L102" s="382"/>
      <c r="M102" s="383"/>
      <c r="N102" s="383"/>
      <c r="O102" s="384"/>
      <c r="P102" s="45"/>
      <c r="Q102" s="47"/>
      <c r="R102" s="47"/>
    </row>
    <row r="103" spans="1:18" ht="21" customHeight="1" x14ac:dyDescent="0.2">
      <c r="A103" s="38" t="s">
        <v>6</v>
      </c>
      <c r="B103" s="39" t="s">
        <v>32</v>
      </c>
      <c r="C103" s="385" t="s">
        <v>77</v>
      </c>
      <c r="D103" s="385"/>
      <c r="E103" s="385"/>
      <c r="F103" s="385"/>
      <c r="G103" s="385"/>
      <c r="H103" s="385"/>
      <c r="I103" s="385"/>
      <c r="J103" s="385"/>
      <c r="K103" s="385"/>
      <c r="L103" s="385"/>
      <c r="M103" s="385"/>
      <c r="N103" s="385"/>
      <c r="O103" s="385"/>
      <c r="P103" s="45"/>
      <c r="Q103" s="47"/>
      <c r="R103" s="47"/>
    </row>
    <row r="104" spans="1:18" ht="29.25" customHeight="1" x14ac:dyDescent="0.2">
      <c r="A104" s="520" t="s">
        <v>6</v>
      </c>
      <c r="B104" s="521" t="s">
        <v>32</v>
      </c>
      <c r="C104" s="522" t="s">
        <v>6</v>
      </c>
      <c r="D104" s="529" t="s">
        <v>70</v>
      </c>
      <c r="E104" s="530" t="s">
        <v>40</v>
      </c>
      <c r="F104" s="173" t="s">
        <v>19</v>
      </c>
      <c r="G104" s="40">
        <v>10110.799999999999</v>
      </c>
      <c r="H104" s="52">
        <v>9810</v>
      </c>
      <c r="I104" s="61">
        <v>10360</v>
      </c>
      <c r="J104" s="62">
        <v>9785</v>
      </c>
      <c r="K104" s="63">
        <v>9785</v>
      </c>
      <c r="L104" s="156" t="s">
        <v>158</v>
      </c>
      <c r="M104" s="43">
        <v>6320</v>
      </c>
      <c r="N104" s="44">
        <v>6251</v>
      </c>
      <c r="O104" s="44">
        <v>6251</v>
      </c>
      <c r="P104" s="45"/>
      <c r="Q104" s="47"/>
      <c r="R104" s="47"/>
    </row>
    <row r="105" spans="1:18" ht="20.25" customHeight="1" x14ac:dyDescent="0.2">
      <c r="A105" s="403"/>
      <c r="B105" s="406"/>
      <c r="C105" s="484"/>
      <c r="D105" s="471"/>
      <c r="E105" s="412"/>
      <c r="F105" s="172" t="s">
        <v>9</v>
      </c>
      <c r="G105" s="48">
        <f>G104</f>
        <v>10110.799999999999</v>
      </c>
      <c r="H105" s="48">
        <f>H104</f>
        <v>9810</v>
      </c>
      <c r="I105" s="48">
        <f>I104</f>
        <v>10360</v>
      </c>
      <c r="J105" s="48">
        <f>J104</f>
        <v>9785</v>
      </c>
      <c r="K105" s="74">
        <f>K104</f>
        <v>9785</v>
      </c>
      <c r="L105" s="342"/>
      <c r="M105" s="343"/>
      <c r="N105" s="343"/>
      <c r="O105" s="344"/>
      <c r="P105" s="45"/>
      <c r="Q105" s="46"/>
      <c r="R105" s="47"/>
    </row>
    <row r="106" spans="1:18" ht="24" customHeight="1" x14ac:dyDescent="0.2">
      <c r="A106" s="327" t="s">
        <v>6</v>
      </c>
      <c r="B106" s="328" t="s">
        <v>32</v>
      </c>
      <c r="C106" s="298" t="s">
        <v>10</v>
      </c>
      <c r="D106" s="416" t="s">
        <v>28</v>
      </c>
      <c r="E106" s="426" t="s">
        <v>40</v>
      </c>
      <c r="F106" s="173" t="s">
        <v>19</v>
      </c>
      <c r="G106" s="40">
        <v>202.2</v>
      </c>
      <c r="H106" s="52">
        <v>196.2</v>
      </c>
      <c r="I106" s="250">
        <v>207.2</v>
      </c>
      <c r="J106" s="62">
        <v>195.7</v>
      </c>
      <c r="K106" s="63">
        <v>195.7</v>
      </c>
      <c r="L106" s="156" t="s">
        <v>159</v>
      </c>
      <c r="M106" s="44">
        <v>31</v>
      </c>
      <c r="N106" s="44">
        <v>31</v>
      </c>
      <c r="O106" s="44">
        <v>31</v>
      </c>
      <c r="P106" s="45"/>
      <c r="Q106" s="47"/>
      <c r="R106" s="47"/>
    </row>
    <row r="107" spans="1:18" ht="16.5" customHeight="1" x14ac:dyDescent="0.2">
      <c r="A107" s="327"/>
      <c r="B107" s="328"/>
      <c r="C107" s="298"/>
      <c r="D107" s="416"/>
      <c r="E107" s="426"/>
      <c r="F107" s="172" t="s">
        <v>9</v>
      </c>
      <c r="G107" s="48">
        <f>G106</f>
        <v>202.2</v>
      </c>
      <c r="H107" s="48">
        <f>H106</f>
        <v>196.2</v>
      </c>
      <c r="I107" s="48">
        <f>I106</f>
        <v>207.2</v>
      </c>
      <c r="J107" s="48">
        <f>J106</f>
        <v>195.7</v>
      </c>
      <c r="K107" s="74">
        <f>K106</f>
        <v>195.7</v>
      </c>
      <c r="L107" s="342"/>
      <c r="M107" s="343"/>
      <c r="N107" s="343"/>
      <c r="O107" s="344"/>
      <c r="P107" s="45"/>
      <c r="Q107" s="46"/>
      <c r="R107" s="47"/>
    </row>
    <row r="108" spans="1:18" ht="23.25" customHeight="1" x14ac:dyDescent="0.2">
      <c r="A108" s="38" t="s">
        <v>6</v>
      </c>
      <c r="B108" s="39" t="s">
        <v>32</v>
      </c>
      <c r="C108" s="363" t="s">
        <v>22</v>
      </c>
      <c r="D108" s="363">
        <f>D107</f>
        <v>0</v>
      </c>
      <c r="E108" s="363">
        <f>E107</f>
        <v>0</v>
      </c>
      <c r="F108" s="363" t="str">
        <f>F107</f>
        <v>Iš viso:</v>
      </c>
      <c r="G108" s="59">
        <f>G105+G107</f>
        <v>10313</v>
      </c>
      <c r="H108" s="59">
        <f t="shared" ref="H108:K108" si="22">H105+H107</f>
        <v>10006.200000000001</v>
      </c>
      <c r="I108" s="59">
        <f t="shared" si="22"/>
        <v>10567.2</v>
      </c>
      <c r="J108" s="59">
        <f t="shared" si="22"/>
        <v>9980.7000000000007</v>
      </c>
      <c r="K108" s="59">
        <f t="shared" si="22"/>
        <v>9980.7000000000007</v>
      </c>
      <c r="L108" s="382"/>
      <c r="M108" s="383"/>
      <c r="N108" s="383"/>
      <c r="O108" s="384"/>
      <c r="P108" s="45"/>
      <c r="Q108" s="47"/>
      <c r="R108" s="47"/>
    </row>
    <row r="109" spans="1:18" ht="18" customHeight="1" x14ac:dyDescent="0.2">
      <c r="A109" s="38" t="s">
        <v>6</v>
      </c>
      <c r="B109" s="39" t="s">
        <v>33</v>
      </c>
      <c r="C109" s="385" t="s">
        <v>34</v>
      </c>
      <c r="D109" s="385"/>
      <c r="E109" s="385"/>
      <c r="F109" s="385"/>
      <c r="G109" s="385"/>
      <c r="H109" s="385"/>
      <c r="I109" s="385"/>
      <c r="J109" s="385"/>
      <c r="K109" s="385"/>
      <c r="L109" s="385"/>
      <c r="M109" s="385"/>
      <c r="N109" s="385"/>
      <c r="O109" s="385"/>
      <c r="P109" s="45"/>
      <c r="Q109" s="47"/>
      <c r="R109" s="47"/>
    </row>
    <row r="110" spans="1:18" ht="72" customHeight="1" x14ac:dyDescent="0.2">
      <c r="A110" s="38" t="s">
        <v>6</v>
      </c>
      <c r="B110" s="39" t="s">
        <v>33</v>
      </c>
      <c r="C110" s="49" t="s">
        <v>6</v>
      </c>
      <c r="D110" s="120" t="s">
        <v>35</v>
      </c>
      <c r="E110" s="273" t="s">
        <v>40</v>
      </c>
      <c r="F110" s="173" t="s">
        <v>19</v>
      </c>
      <c r="G110" s="40">
        <v>32.799999999999997</v>
      </c>
      <c r="H110" s="52">
        <v>38.799999999999997</v>
      </c>
      <c r="I110" s="211">
        <v>35.299999999999997</v>
      </c>
      <c r="J110" s="42">
        <v>35.700000000000003</v>
      </c>
      <c r="K110" s="42">
        <v>35.700000000000003</v>
      </c>
      <c r="L110" s="156" t="s">
        <v>158</v>
      </c>
      <c r="M110" s="44">
        <v>232</v>
      </c>
      <c r="N110" s="44">
        <v>237</v>
      </c>
      <c r="O110" s="44">
        <v>242</v>
      </c>
      <c r="P110" s="45"/>
      <c r="Q110" s="47"/>
      <c r="R110" s="47"/>
    </row>
    <row r="111" spans="1:18" ht="66.75" customHeight="1" x14ac:dyDescent="0.2">
      <c r="A111" s="38" t="s">
        <v>6</v>
      </c>
      <c r="B111" s="122" t="s">
        <v>33</v>
      </c>
      <c r="C111" s="49" t="s">
        <v>10</v>
      </c>
      <c r="D111" s="120" t="s">
        <v>36</v>
      </c>
      <c r="E111" s="273" t="s">
        <v>40</v>
      </c>
      <c r="F111" s="173" t="s">
        <v>19</v>
      </c>
      <c r="G111" s="40">
        <v>0.1</v>
      </c>
      <c r="H111" s="52">
        <v>0.1</v>
      </c>
      <c r="I111" s="211">
        <v>0.1</v>
      </c>
      <c r="J111" s="42">
        <v>0</v>
      </c>
      <c r="K111" s="42">
        <v>0</v>
      </c>
      <c r="L111" s="156" t="s">
        <v>158</v>
      </c>
      <c r="M111" s="44">
        <v>1</v>
      </c>
      <c r="N111" s="44">
        <v>1</v>
      </c>
      <c r="O111" s="44">
        <v>1</v>
      </c>
      <c r="P111" s="45"/>
      <c r="Q111" s="47"/>
      <c r="R111" s="47"/>
    </row>
    <row r="112" spans="1:18" ht="71.25" customHeight="1" x14ac:dyDescent="0.2">
      <c r="A112" s="38" t="s">
        <v>6</v>
      </c>
      <c r="B112" s="122" t="s">
        <v>33</v>
      </c>
      <c r="C112" s="49" t="s">
        <v>13</v>
      </c>
      <c r="D112" s="120" t="s">
        <v>37</v>
      </c>
      <c r="E112" s="273" t="s">
        <v>40</v>
      </c>
      <c r="F112" s="173" t="s">
        <v>19</v>
      </c>
      <c r="G112" s="40">
        <v>0.9</v>
      </c>
      <c r="H112" s="52">
        <v>2.6</v>
      </c>
      <c r="I112" s="211"/>
      <c r="J112" s="42">
        <v>0.9</v>
      </c>
      <c r="K112" s="42">
        <v>0.9</v>
      </c>
      <c r="L112" s="156" t="s">
        <v>158</v>
      </c>
      <c r="M112" s="44">
        <v>1</v>
      </c>
      <c r="N112" s="44">
        <v>1</v>
      </c>
      <c r="O112" s="44">
        <v>1</v>
      </c>
      <c r="P112" s="45"/>
      <c r="Q112" s="47"/>
      <c r="R112" s="47"/>
    </row>
    <row r="113" spans="1:245" ht="98.25" customHeight="1" x14ac:dyDescent="0.2">
      <c r="A113" s="38" t="s">
        <v>6</v>
      </c>
      <c r="B113" s="122" t="s">
        <v>33</v>
      </c>
      <c r="C113" s="49" t="s">
        <v>17</v>
      </c>
      <c r="D113" s="120" t="s">
        <v>38</v>
      </c>
      <c r="E113" s="274" t="s">
        <v>40</v>
      </c>
      <c r="F113" s="212" t="s">
        <v>175</v>
      </c>
      <c r="G113" s="40">
        <v>1.1000000000000001</v>
      </c>
      <c r="H113" s="52">
        <v>1.1000000000000001</v>
      </c>
      <c r="I113" s="41">
        <v>1.1000000000000001</v>
      </c>
      <c r="J113" s="42">
        <v>1.1000000000000001</v>
      </c>
      <c r="K113" s="42">
        <v>1.1000000000000001</v>
      </c>
      <c r="L113" s="156" t="s">
        <v>158</v>
      </c>
      <c r="M113" s="44">
        <v>2</v>
      </c>
      <c r="N113" s="44">
        <v>2</v>
      </c>
      <c r="O113" s="44">
        <v>2</v>
      </c>
      <c r="P113" s="45"/>
      <c r="Q113" s="47"/>
      <c r="R113" s="47"/>
    </row>
    <row r="114" spans="1:245" ht="50.45" customHeight="1" x14ac:dyDescent="0.2">
      <c r="A114" s="38" t="s">
        <v>6</v>
      </c>
      <c r="B114" s="122" t="s">
        <v>33</v>
      </c>
      <c r="C114" s="49" t="s">
        <v>20</v>
      </c>
      <c r="D114" s="120" t="s">
        <v>203</v>
      </c>
      <c r="E114" s="275" t="s">
        <v>33</v>
      </c>
      <c r="F114" s="173" t="s">
        <v>8</v>
      </c>
      <c r="G114" s="40">
        <v>41.5</v>
      </c>
      <c r="H114" s="40">
        <v>50.4</v>
      </c>
      <c r="I114" s="41">
        <v>50.4</v>
      </c>
      <c r="J114" s="42">
        <v>30</v>
      </c>
      <c r="K114" s="42">
        <v>30</v>
      </c>
      <c r="L114" s="156" t="s">
        <v>160</v>
      </c>
      <c r="M114" s="44">
        <v>4</v>
      </c>
      <c r="N114" s="44">
        <v>4</v>
      </c>
      <c r="O114" s="44">
        <v>4</v>
      </c>
      <c r="P114" s="45">
        <v>18.8</v>
      </c>
      <c r="Q114" s="47"/>
      <c r="R114" s="47"/>
    </row>
    <row r="115" spans="1:245" ht="26.25" customHeight="1" x14ac:dyDescent="0.2">
      <c r="A115" s="327" t="s">
        <v>6</v>
      </c>
      <c r="B115" s="447" t="s">
        <v>33</v>
      </c>
      <c r="C115" s="298" t="s">
        <v>32</v>
      </c>
      <c r="D115" s="416" t="s">
        <v>39</v>
      </c>
      <c r="E115" s="448" t="s">
        <v>40</v>
      </c>
      <c r="F115" s="173" t="s">
        <v>8</v>
      </c>
      <c r="G115" s="40">
        <v>4</v>
      </c>
      <c r="H115" s="40">
        <v>5</v>
      </c>
      <c r="I115" s="41">
        <v>5</v>
      </c>
      <c r="J115" s="42">
        <v>5</v>
      </c>
      <c r="K115" s="42">
        <v>5</v>
      </c>
      <c r="L115" s="156" t="s">
        <v>158</v>
      </c>
      <c r="M115" s="44">
        <v>3</v>
      </c>
      <c r="N115" s="44">
        <v>3</v>
      </c>
      <c r="O115" s="44">
        <v>3</v>
      </c>
      <c r="P115" s="45"/>
      <c r="Q115" s="47"/>
      <c r="R115" s="47"/>
    </row>
    <row r="116" spans="1:245" ht="19.5" customHeight="1" x14ac:dyDescent="0.2">
      <c r="A116" s="327"/>
      <c r="B116" s="447"/>
      <c r="C116" s="298"/>
      <c r="D116" s="416"/>
      <c r="E116" s="448"/>
      <c r="F116" s="172" t="s">
        <v>9</v>
      </c>
      <c r="G116" s="48">
        <f>G110+G111+G112+G113+G114+G115</f>
        <v>80.400000000000006</v>
      </c>
      <c r="H116" s="48">
        <f>H110+H111+H112+H113+H114+H115</f>
        <v>98</v>
      </c>
      <c r="I116" s="48">
        <f>I110+I111+I112+I113+I114+I115</f>
        <v>91.9</v>
      </c>
      <c r="J116" s="48">
        <f>J110+J111+J112+J113+J114+J115</f>
        <v>72.7</v>
      </c>
      <c r="K116" s="48">
        <f>K110+K111+K112+K113+K114+K115</f>
        <v>72.7</v>
      </c>
      <c r="L116" s="342"/>
      <c r="M116" s="449"/>
      <c r="N116" s="449"/>
      <c r="O116" s="449"/>
      <c r="P116" s="157"/>
      <c r="Q116" s="158"/>
      <c r="R116" s="47"/>
    </row>
    <row r="117" spans="1:245" ht="20.25" customHeight="1" x14ac:dyDescent="0.2">
      <c r="A117" s="38" t="s">
        <v>6</v>
      </c>
      <c r="B117" s="122" t="s">
        <v>33</v>
      </c>
      <c r="C117" s="363" t="s">
        <v>22</v>
      </c>
      <c r="D117" s="363"/>
      <c r="E117" s="363"/>
      <c r="F117" s="363"/>
      <c r="G117" s="59">
        <f>SUM(G110:G115)</f>
        <v>80.400000000000006</v>
      </c>
      <c r="H117" s="59">
        <f t="shared" ref="H117:K117" si="23">SUM(H110:H115)</f>
        <v>98</v>
      </c>
      <c r="I117" s="59">
        <f t="shared" si="23"/>
        <v>91.9</v>
      </c>
      <c r="J117" s="59">
        <f t="shared" si="23"/>
        <v>72.7</v>
      </c>
      <c r="K117" s="59">
        <f t="shared" si="23"/>
        <v>72.7</v>
      </c>
      <c r="L117" s="382"/>
      <c r="M117" s="383"/>
      <c r="N117" s="383"/>
      <c r="O117" s="384"/>
      <c r="P117" s="45"/>
      <c r="Q117" s="47"/>
      <c r="R117" s="47"/>
    </row>
    <row r="118" spans="1:245" s="12" customFormat="1" ht="20.85" customHeight="1" x14ac:dyDescent="0.2">
      <c r="A118" s="38" t="s">
        <v>6</v>
      </c>
      <c r="B118" s="122" t="s">
        <v>40</v>
      </c>
      <c r="C118" s="385" t="s">
        <v>41</v>
      </c>
      <c r="D118" s="385"/>
      <c r="E118" s="385"/>
      <c r="F118" s="385"/>
      <c r="G118" s="385"/>
      <c r="H118" s="385"/>
      <c r="I118" s="385"/>
      <c r="J118" s="385"/>
      <c r="K118" s="385"/>
      <c r="L118" s="385"/>
      <c r="M118" s="385"/>
      <c r="N118" s="385"/>
      <c r="O118" s="385"/>
      <c r="P118" s="45"/>
      <c r="Q118" s="47"/>
      <c r="R118" s="47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  <c r="BI118" s="11"/>
      <c r="BJ118" s="11"/>
      <c r="BK118" s="11"/>
      <c r="BL118" s="11"/>
      <c r="BM118" s="11"/>
      <c r="BN118" s="11"/>
      <c r="BO118" s="11"/>
      <c r="BP118" s="11"/>
      <c r="BQ118" s="11"/>
      <c r="BR118" s="11"/>
      <c r="BS118" s="11"/>
      <c r="BT118" s="11"/>
      <c r="BU118" s="11"/>
      <c r="BV118" s="11"/>
      <c r="BW118" s="11"/>
      <c r="BX118" s="11"/>
      <c r="BY118" s="11"/>
      <c r="BZ118" s="11"/>
      <c r="CA118" s="11"/>
      <c r="CB118" s="11"/>
      <c r="CC118" s="11"/>
      <c r="CD118" s="11"/>
      <c r="CE118" s="11"/>
      <c r="CF118" s="11"/>
      <c r="CG118" s="11"/>
      <c r="CH118" s="11"/>
      <c r="CI118" s="11"/>
      <c r="CJ118" s="11"/>
      <c r="CK118" s="11"/>
      <c r="CL118" s="11"/>
      <c r="CM118" s="11"/>
      <c r="CN118" s="11"/>
      <c r="CO118" s="11"/>
      <c r="CP118" s="11"/>
      <c r="CQ118" s="11"/>
      <c r="CR118" s="11"/>
      <c r="CS118" s="11"/>
      <c r="CT118" s="11"/>
      <c r="CU118" s="11"/>
      <c r="CV118" s="11"/>
      <c r="CW118" s="11"/>
      <c r="CX118" s="11"/>
      <c r="CY118" s="11"/>
      <c r="CZ118" s="11"/>
      <c r="DA118" s="11"/>
      <c r="DB118" s="11"/>
      <c r="DC118" s="11"/>
      <c r="DD118" s="11"/>
      <c r="DE118" s="11"/>
      <c r="DF118" s="11"/>
      <c r="DG118" s="11"/>
      <c r="DH118" s="11"/>
      <c r="DI118" s="11"/>
      <c r="DJ118" s="11"/>
      <c r="DK118" s="11"/>
      <c r="DL118" s="11"/>
      <c r="DM118" s="11"/>
      <c r="DN118" s="11"/>
      <c r="DO118" s="11"/>
      <c r="DP118" s="11"/>
      <c r="DQ118" s="11"/>
      <c r="DR118" s="11"/>
      <c r="DS118" s="11"/>
      <c r="DT118" s="11"/>
      <c r="DU118" s="11"/>
      <c r="DV118" s="11"/>
      <c r="DW118" s="11"/>
      <c r="DX118" s="11"/>
      <c r="DY118" s="11"/>
      <c r="DZ118" s="11"/>
      <c r="EA118" s="11"/>
      <c r="EB118" s="11"/>
      <c r="EC118" s="11"/>
      <c r="ED118" s="11"/>
      <c r="EE118" s="11"/>
      <c r="EF118" s="11"/>
      <c r="EG118" s="11"/>
      <c r="EH118" s="11"/>
      <c r="EI118" s="11"/>
      <c r="EJ118" s="11"/>
      <c r="EK118" s="11"/>
      <c r="EL118" s="11"/>
      <c r="EM118" s="11"/>
      <c r="EN118" s="11"/>
      <c r="EO118" s="11"/>
      <c r="EP118" s="11"/>
      <c r="EQ118" s="11"/>
      <c r="ER118" s="11"/>
      <c r="ES118" s="11"/>
      <c r="ET118" s="11"/>
      <c r="EU118" s="11"/>
      <c r="EV118" s="11"/>
      <c r="EW118" s="11"/>
      <c r="EX118" s="11"/>
      <c r="EY118" s="11"/>
      <c r="EZ118" s="11"/>
      <c r="FA118" s="11"/>
      <c r="FB118" s="11"/>
      <c r="FC118" s="11"/>
      <c r="FD118" s="11"/>
      <c r="FE118" s="11"/>
      <c r="FF118" s="11"/>
      <c r="FG118" s="11"/>
      <c r="FH118" s="11"/>
      <c r="FI118" s="11"/>
      <c r="FJ118" s="11"/>
      <c r="FK118" s="11"/>
      <c r="FL118" s="11"/>
      <c r="FM118" s="11"/>
      <c r="FN118" s="11"/>
      <c r="FO118" s="11"/>
      <c r="FP118" s="11"/>
      <c r="FQ118" s="11"/>
      <c r="FR118" s="11"/>
      <c r="FS118" s="11"/>
      <c r="FT118" s="11"/>
      <c r="FU118" s="11"/>
      <c r="FV118" s="11"/>
      <c r="FW118" s="11"/>
      <c r="FX118" s="11"/>
      <c r="FY118" s="11"/>
      <c r="FZ118" s="11"/>
      <c r="GA118" s="11"/>
      <c r="GB118" s="11"/>
      <c r="GC118" s="11"/>
      <c r="GD118" s="11"/>
      <c r="GE118" s="11"/>
      <c r="GF118" s="11"/>
      <c r="GG118" s="11"/>
      <c r="GH118" s="11"/>
      <c r="GI118" s="11"/>
      <c r="GJ118" s="11"/>
      <c r="GK118" s="11"/>
      <c r="GL118" s="11"/>
      <c r="GM118" s="11"/>
      <c r="GN118" s="11"/>
      <c r="GO118" s="11"/>
      <c r="GP118" s="11"/>
      <c r="GQ118" s="11"/>
      <c r="GR118" s="11"/>
      <c r="GS118" s="11"/>
      <c r="GT118" s="11"/>
      <c r="GU118" s="11"/>
      <c r="GV118" s="11"/>
      <c r="GW118" s="11"/>
      <c r="GX118" s="11"/>
      <c r="GY118" s="11"/>
      <c r="GZ118" s="11"/>
      <c r="HA118" s="11"/>
      <c r="HB118" s="11"/>
      <c r="HC118" s="11"/>
      <c r="HD118" s="11"/>
      <c r="HE118" s="11"/>
      <c r="HF118" s="11"/>
      <c r="HG118" s="11"/>
      <c r="HH118" s="11"/>
      <c r="HI118" s="11"/>
      <c r="HJ118" s="11"/>
      <c r="HK118" s="11"/>
      <c r="HL118" s="11"/>
      <c r="HM118" s="11"/>
      <c r="HN118" s="11"/>
      <c r="HO118" s="11"/>
      <c r="HP118" s="11"/>
      <c r="HQ118" s="11"/>
      <c r="HR118" s="11"/>
      <c r="HS118" s="11"/>
      <c r="HT118" s="11"/>
      <c r="HU118" s="11"/>
      <c r="HV118" s="11"/>
      <c r="HW118" s="11"/>
      <c r="HX118" s="11"/>
      <c r="HY118" s="11"/>
      <c r="HZ118" s="11"/>
      <c r="IA118" s="11"/>
      <c r="IB118" s="11"/>
      <c r="IC118" s="11"/>
      <c r="ID118" s="11"/>
      <c r="IE118" s="11"/>
      <c r="IF118" s="11"/>
      <c r="IG118" s="11"/>
      <c r="IH118" s="11"/>
      <c r="II118" s="11"/>
      <c r="IJ118" s="11"/>
      <c r="IK118" s="11"/>
    </row>
    <row r="119" spans="1:245" ht="36" customHeight="1" x14ac:dyDescent="0.2">
      <c r="A119" s="327" t="s">
        <v>6</v>
      </c>
      <c r="B119" s="447" t="s">
        <v>40</v>
      </c>
      <c r="C119" s="298" t="s">
        <v>6</v>
      </c>
      <c r="D119" s="324" t="s">
        <v>42</v>
      </c>
      <c r="E119" s="448" t="s">
        <v>40</v>
      </c>
      <c r="F119" s="212" t="s">
        <v>175</v>
      </c>
      <c r="G119" s="40">
        <v>513.29999999999995</v>
      </c>
      <c r="H119" s="52">
        <v>468</v>
      </c>
      <c r="I119" s="41">
        <v>378.1</v>
      </c>
      <c r="J119" s="62">
        <v>460</v>
      </c>
      <c r="K119" s="63">
        <v>455</v>
      </c>
      <c r="L119" s="156" t="s">
        <v>158</v>
      </c>
      <c r="M119" s="44">
        <v>2020</v>
      </c>
      <c r="N119" s="44">
        <v>2010</v>
      </c>
      <c r="O119" s="44">
        <v>2005</v>
      </c>
      <c r="P119" s="45"/>
      <c r="Q119" s="47"/>
      <c r="R119" s="47"/>
    </row>
    <row r="120" spans="1:245" ht="18.75" customHeight="1" x14ac:dyDescent="0.2">
      <c r="A120" s="327"/>
      <c r="B120" s="513"/>
      <c r="C120" s="513"/>
      <c r="D120" s="324"/>
      <c r="E120" s="448"/>
      <c r="F120" s="172" t="s">
        <v>9</v>
      </c>
      <c r="G120" s="48">
        <f>SUM(G119:G119)</f>
        <v>513.29999999999995</v>
      </c>
      <c r="H120" s="48">
        <f>SUM(H119:H119)</f>
        <v>468</v>
      </c>
      <c r="I120" s="48">
        <f>SUM(I119:I119)</f>
        <v>378.1</v>
      </c>
      <c r="J120" s="48">
        <f>SUM(J119:J119)</f>
        <v>460</v>
      </c>
      <c r="K120" s="74">
        <f>SUM(K119:K119)</f>
        <v>455</v>
      </c>
      <c r="L120" s="342"/>
      <c r="M120" s="343"/>
      <c r="N120" s="343"/>
      <c r="O120" s="344"/>
      <c r="P120" s="45"/>
      <c r="Q120" s="46"/>
      <c r="R120" s="47"/>
    </row>
    <row r="121" spans="1:245" ht="15.75" customHeight="1" x14ac:dyDescent="0.2">
      <c r="A121" s="38" t="s">
        <v>6</v>
      </c>
      <c r="B121" s="122" t="s">
        <v>40</v>
      </c>
      <c r="C121" s="363" t="s">
        <v>22</v>
      </c>
      <c r="D121" s="363"/>
      <c r="E121" s="363"/>
      <c r="F121" s="363"/>
      <c r="G121" s="59">
        <f>SUM(G120)</f>
        <v>513.29999999999995</v>
      </c>
      <c r="H121" s="59">
        <f>SUM(H120)</f>
        <v>468</v>
      </c>
      <c r="I121" s="59">
        <f>SUM(I120)</f>
        <v>378.1</v>
      </c>
      <c r="J121" s="59">
        <f>SUM(J120)</f>
        <v>460</v>
      </c>
      <c r="K121" s="111">
        <f>SUM(K120)</f>
        <v>455</v>
      </c>
      <c r="L121" s="382"/>
      <c r="M121" s="383"/>
      <c r="N121" s="383"/>
      <c r="O121" s="384"/>
      <c r="P121" s="45"/>
      <c r="Q121" s="47"/>
      <c r="R121" s="47"/>
    </row>
    <row r="122" spans="1:245" ht="14.25" customHeight="1" x14ac:dyDescent="0.2">
      <c r="A122" s="38" t="s">
        <v>6</v>
      </c>
      <c r="B122" s="122" t="s">
        <v>43</v>
      </c>
      <c r="C122" s="385" t="s">
        <v>72</v>
      </c>
      <c r="D122" s="385"/>
      <c r="E122" s="385"/>
      <c r="F122" s="385"/>
      <c r="G122" s="385"/>
      <c r="H122" s="385"/>
      <c r="I122" s="385"/>
      <c r="J122" s="385"/>
      <c r="K122" s="385"/>
      <c r="L122" s="385"/>
      <c r="M122" s="385"/>
      <c r="N122" s="385"/>
      <c r="O122" s="385"/>
      <c r="P122" s="45"/>
      <c r="Q122" s="47"/>
      <c r="R122" s="47"/>
    </row>
    <row r="123" spans="1:245" ht="27.95" customHeight="1" x14ac:dyDescent="0.2">
      <c r="A123" s="327" t="s">
        <v>6</v>
      </c>
      <c r="B123" s="447" t="s">
        <v>43</v>
      </c>
      <c r="C123" s="298" t="s">
        <v>6</v>
      </c>
      <c r="D123" s="416" t="s">
        <v>44</v>
      </c>
      <c r="E123" s="426" t="s">
        <v>13</v>
      </c>
      <c r="F123" s="515" t="s">
        <v>8</v>
      </c>
      <c r="G123" s="486">
        <v>2657</v>
      </c>
      <c r="H123" s="487">
        <v>2710</v>
      </c>
      <c r="I123" s="488">
        <v>2710</v>
      </c>
      <c r="J123" s="514">
        <v>2952</v>
      </c>
      <c r="K123" s="514">
        <v>2952</v>
      </c>
      <c r="L123" s="442" t="s">
        <v>158</v>
      </c>
      <c r="M123" s="481">
        <v>9000</v>
      </c>
      <c r="N123" s="481">
        <v>8000</v>
      </c>
      <c r="O123" s="481">
        <v>8000</v>
      </c>
      <c r="P123" s="45">
        <v>2657</v>
      </c>
      <c r="Q123" s="47"/>
      <c r="R123" s="47"/>
      <c r="S123" s="159"/>
    </row>
    <row r="124" spans="1:245" ht="77.25" customHeight="1" x14ac:dyDescent="0.2">
      <c r="A124" s="327"/>
      <c r="B124" s="447"/>
      <c r="C124" s="298"/>
      <c r="D124" s="416"/>
      <c r="E124" s="426"/>
      <c r="F124" s="515"/>
      <c r="G124" s="486"/>
      <c r="H124" s="487"/>
      <c r="I124" s="488"/>
      <c r="J124" s="514"/>
      <c r="K124" s="514"/>
      <c r="L124" s="443"/>
      <c r="M124" s="482"/>
      <c r="N124" s="482"/>
      <c r="O124" s="482"/>
      <c r="P124" s="45"/>
      <c r="Q124" s="47"/>
      <c r="R124" s="47"/>
    </row>
    <row r="125" spans="1:245" ht="22.5" customHeight="1" x14ac:dyDescent="0.2">
      <c r="A125" s="327"/>
      <c r="B125" s="447"/>
      <c r="C125" s="298"/>
      <c r="D125" s="416"/>
      <c r="E125" s="426"/>
      <c r="F125" s="172" t="s">
        <v>9</v>
      </c>
      <c r="G125" s="48">
        <f>SUM(G123:G124)</f>
        <v>2657</v>
      </c>
      <c r="H125" s="48">
        <f>SUM(H123:H124)</f>
        <v>2710</v>
      </c>
      <c r="I125" s="48">
        <f>SUM(I123:I124)</f>
        <v>2710</v>
      </c>
      <c r="J125" s="48">
        <f>SUM(J123:J124)</f>
        <v>2952</v>
      </c>
      <c r="K125" s="48">
        <f>SUM(K123:K124)</f>
        <v>2952</v>
      </c>
      <c r="L125" s="342"/>
      <c r="M125" s="343"/>
      <c r="N125" s="343"/>
      <c r="O125" s="344"/>
      <c r="P125" s="45"/>
      <c r="Q125" s="46"/>
      <c r="R125" s="47"/>
    </row>
    <row r="126" spans="1:245" ht="21.75" customHeight="1" x14ac:dyDescent="0.2">
      <c r="A126" s="38" t="s">
        <v>6</v>
      </c>
      <c r="B126" s="122" t="s">
        <v>43</v>
      </c>
      <c r="C126" s="363" t="s">
        <v>22</v>
      </c>
      <c r="D126" s="363"/>
      <c r="E126" s="363"/>
      <c r="F126" s="363"/>
      <c r="G126" s="59">
        <f>SUM(G125)</f>
        <v>2657</v>
      </c>
      <c r="H126" s="59">
        <f t="shared" ref="H126:K126" si="24">SUM(H125)</f>
        <v>2710</v>
      </c>
      <c r="I126" s="59">
        <f t="shared" si="24"/>
        <v>2710</v>
      </c>
      <c r="J126" s="59">
        <f t="shared" si="24"/>
        <v>2952</v>
      </c>
      <c r="K126" s="59">
        <f t="shared" si="24"/>
        <v>2952</v>
      </c>
      <c r="L126" s="382"/>
      <c r="M126" s="383"/>
      <c r="N126" s="383"/>
      <c r="O126" s="384"/>
      <c r="P126" s="45"/>
      <c r="Q126" s="47"/>
      <c r="R126" s="47"/>
    </row>
    <row r="127" spans="1:245" ht="24.75" customHeight="1" x14ac:dyDescent="0.2">
      <c r="A127" s="38" t="s">
        <v>6</v>
      </c>
      <c r="B127" s="122" t="s">
        <v>45</v>
      </c>
      <c r="C127" s="385" t="s">
        <v>73</v>
      </c>
      <c r="D127" s="385"/>
      <c r="E127" s="385"/>
      <c r="F127" s="385"/>
      <c r="G127" s="385"/>
      <c r="H127" s="385"/>
      <c r="I127" s="385"/>
      <c r="J127" s="385"/>
      <c r="K127" s="385"/>
      <c r="L127" s="385"/>
      <c r="M127" s="385"/>
      <c r="N127" s="385"/>
      <c r="O127" s="385"/>
      <c r="P127" s="45"/>
      <c r="Q127" s="47"/>
      <c r="R127" s="47"/>
    </row>
    <row r="128" spans="1:245" ht="28.5" customHeight="1" x14ac:dyDescent="0.2">
      <c r="A128" s="327" t="s">
        <v>6</v>
      </c>
      <c r="B128" s="447" t="s">
        <v>45</v>
      </c>
      <c r="C128" s="298" t="s">
        <v>6</v>
      </c>
      <c r="D128" s="416" t="s">
        <v>143</v>
      </c>
      <c r="E128" s="426" t="s">
        <v>13</v>
      </c>
      <c r="F128" s="173" t="s">
        <v>8</v>
      </c>
      <c r="G128" s="40">
        <v>6.1</v>
      </c>
      <c r="H128" s="52">
        <v>7.3</v>
      </c>
      <c r="I128" s="41">
        <v>6.1</v>
      </c>
      <c r="J128" s="42">
        <v>8</v>
      </c>
      <c r="K128" s="42">
        <v>8</v>
      </c>
      <c r="L128" s="156" t="s">
        <v>158</v>
      </c>
      <c r="M128" s="50">
        <v>2200</v>
      </c>
      <c r="N128" s="50">
        <v>2400</v>
      </c>
      <c r="O128" s="50">
        <v>2500</v>
      </c>
      <c r="P128" s="45">
        <v>6.1</v>
      </c>
      <c r="Q128" s="47"/>
      <c r="R128" s="47"/>
    </row>
    <row r="129" spans="1:245" ht="21" customHeight="1" x14ac:dyDescent="0.2">
      <c r="A129" s="327"/>
      <c r="B129" s="447"/>
      <c r="C129" s="298"/>
      <c r="D129" s="416"/>
      <c r="E129" s="426"/>
      <c r="F129" s="172" t="s">
        <v>9</v>
      </c>
      <c r="G129" s="48">
        <f>SUM(G128:G128)</f>
        <v>6.1</v>
      </c>
      <c r="H129" s="48">
        <f>SUM(H128:H128)</f>
        <v>7.3</v>
      </c>
      <c r="I129" s="48">
        <f>SUM(I128:I128)</f>
        <v>6.1</v>
      </c>
      <c r="J129" s="48">
        <f>SUM(J128:J128)</f>
        <v>8</v>
      </c>
      <c r="K129" s="48">
        <f>SUM(K128:K128)</f>
        <v>8</v>
      </c>
      <c r="L129" s="342"/>
      <c r="M129" s="343"/>
      <c r="N129" s="343"/>
      <c r="O129" s="344"/>
      <c r="P129" s="45"/>
      <c r="Q129" s="46"/>
      <c r="R129" s="47"/>
    </row>
    <row r="130" spans="1:245" ht="18.75" customHeight="1" x14ac:dyDescent="0.2">
      <c r="A130" s="38" t="s">
        <v>6</v>
      </c>
      <c r="B130" s="122" t="s">
        <v>45</v>
      </c>
      <c r="C130" s="363" t="s">
        <v>22</v>
      </c>
      <c r="D130" s="363"/>
      <c r="E130" s="363"/>
      <c r="F130" s="363"/>
      <c r="G130" s="59">
        <f>SUM(G129)</f>
        <v>6.1</v>
      </c>
      <c r="H130" s="59">
        <f t="shared" ref="H130:K130" si="25">SUM(H129)</f>
        <v>7.3</v>
      </c>
      <c r="I130" s="59">
        <f t="shared" si="25"/>
        <v>6.1</v>
      </c>
      <c r="J130" s="59">
        <f t="shared" si="25"/>
        <v>8</v>
      </c>
      <c r="K130" s="59">
        <f t="shared" si="25"/>
        <v>8</v>
      </c>
      <c r="L130" s="382"/>
      <c r="M130" s="383"/>
      <c r="N130" s="383"/>
      <c r="O130" s="384"/>
      <c r="P130" s="45"/>
      <c r="Q130" s="47"/>
      <c r="R130" s="47"/>
    </row>
    <row r="131" spans="1:245" ht="21" customHeight="1" x14ac:dyDescent="0.2">
      <c r="A131" s="38" t="s">
        <v>6</v>
      </c>
      <c r="B131" s="485" t="s">
        <v>46</v>
      </c>
      <c r="C131" s="485"/>
      <c r="D131" s="485"/>
      <c r="E131" s="485"/>
      <c r="F131" s="485"/>
      <c r="G131" s="123">
        <f>SUM(G36,G72,G85,G92,G97,G102,G108,G117,G121,G126,G130)</f>
        <v>23687.399999999998</v>
      </c>
      <c r="H131" s="123">
        <f>SUM(H36,H72,H85,H92,H97,H102,H108,H117,H121,H126,H130)</f>
        <v>25670.6</v>
      </c>
      <c r="I131" s="123">
        <f>SUM(I36,I72,I85,I92,I97,I102,I108,I117,I121,I126,I130)</f>
        <v>25695.9</v>
      </c>
      <c r="J131" s="123">
        <f>SUM(J36,J72,J85,J92,J97,J102,J108,J117,J121,J126,J130)</f>
        <v>25134.5</v>
      </c>
      <c r="K131" s="123">
        <f>SUM(K36,K72,K85,K92,K97,K102,K108,K117,K121,K126,K130)</f>
        <v>26149.9</v>
      </c>
      <c r="L131" s="451"/>
      <c r="M131" s="452"/>
      <c r="N131" s="452"/>
      <c r="O131" s="453"/>
      <c r="P131" s="45"/>
      <c r="Q131" s="47"/>
      <c r="R131" s="47"/>
    </row>
    <row r="132" spans="1:245" ht="35.25" customHeight="1" x14ac:dyDescent="0.2">
      <c r="A132" s="37" t="s">
        <v>10</v>
      </c>
      <c r="B132" s="526" t="s">
        <v>113</v>
      </c>
      <c r="C132" s="526"/>
      <c r="D132" s="526"/>
      <c r="E132" s="526"/>
      <c r="F132" s="526"/>
      <c r="G132" s="526"/>
      <c r="H132" s="526"/>
      <c r="I132" s="526"/>
      <c r="J132" s="526"/>
      <c r="K132" s="526"/>
      <c r="L132" s="526"/>
      <c r="M132" s="526"/>
      <c r="N132" s="526"/>
      <c r="O132" s="526"/>
      <c r="P132" s="45"/>
      <c r="Q132" s="47"/>
      <c r="R132" s="47"/>
    </row>
    <row r="133" spans="1:245" ht="18" customHeight="1" x14ac:dyDescent="0.2">
      <c r="A133" s="38" t="s">
        <v>10</v>
      </c>
      <c r="B133" s="122" t="s">
        <v>6</v>
      </c>
      <c r="C133" s="385" t="s">
        <v>47</v>
      </c>
      <c r="D133" s="385"/>
      <c r="E133" s="385"/>
      <c r="F133" s="385"/>
      <c r="G133" s="385"/>
      <c r="H133" s="385"/>
      <c r="I133" s="385"/>
      <c r="J133" s="385"/>
      <c r="K133" s="385"/>
      <c r="L133" s="385"/>
      <c r="M133" s="385"/>
      <c r="N133" s="385"/>
      <c r="O133" s="385"/>
      <c r="P133" s="45"/>
      <c r="Q133" s="47"/>
      <c r="R133" s="47"/>
    </row>
    <row r="134" spans="1:245" ht="81.75" customHeight="1" x14ac:dyDescent="0.2">
      <c r="A134" s="327" t="s">
        <v>10</v>
      </c>
      <c r="B134" s="447" t="s">
        <v>6</v>
      </c>
      <c r="C134" s="298" t="s">
        <v>6</v>
      </c>
      <c r="D134" s="416" t="s">
        <v>170</v>
      </c>
      <c r="E134" s="448">
        <v>19</v>
      </c>
      <c r="F134" s="171" t="s">
        <v>8</v>
      </c>
      <c r="G134" s="40">
        <v>17</v>
      </c>
      <c r="H134" s="40">
        <v>26</v>
      </c>
      <c r="I134" s="41">
        <v>17</v>
      </c>
      <c r="J134" s="42">
        <v>26</v>
      </c>
      <c r="K134" s="42">
        <v>26</v>
      </c>
      <c r="L134" s="124" t="s">
        <v>161</v>
      </c>
      <c r="M134" s="44">
        <v>130</v>
      </c>
      <c r="N134" s="44">
        <v>150</v>
      </c>
      <c r="O134" s="44">
        <v>150</v>
      </c>
      <c r="P134" s="45">
        <v>17</v>
      </c>
      <c r="Q134" s="46"/>
      <c r="R134" s="47"/>
    </row>
    <row r="135" spans="1:245" ht="21" customHeight="1" x14ac:dyDescent="0.2">
      <c r="A135" s="327"/>
      <c r="B135" s="447"/>
      <c r="C135" s="298"/>
      <c r="D135" s="416"/>
      <c r="E135" s="448"/>
      <c r="F135" s="190" t="s">
        <v>9</v>
      </c>
      <c r="G135" s="125">
        <f t="shared" ref="G135:K136" si="26">G134</f>
        <v>17</v>
      </c>
      <c r="H135" s="125">
        <f t="shared" si="26"/>
        <v>26</v>
      </c>
      <c r="I135" s="125">
        <f t="shared" si="26"/>
        <v>17</v>
      </c>
      <c r="J135" s="125">
        <f t="shared" si="26"/>
        <v>26</v>
      </c>
      <c r="K135" s="125">
        <f>K134</f>
        <v>26</v>
      </c>
      <c r="L135" s="472"/>
      <c r="M135" s="473"/>
      <c r="N135" s="473"/>
      <c r="O135" s="474"/>
      <c r="P135" s="45"/>
      <c r="Q135" s="46"/>
      <c r="R135" s="47"/>
    </row>
    <row r="136" spans="1:245" ht="20.25" customHeight="1" x14ac:dyDescent="0.2">
      <c r="A136" s="38" t="s">
        <v>10</v>
      </c>
      <c r="B136" s="122" t="s">
        <v>6</v>
      </c>
      <c r="C136" s="363" t="s">
        <v>22</v>
      </c>
      <c r="D136" s="363"/>
      <c r="E136" s="363"/>
      <c r="F136" s="363"/>
      <c r="G136" s="59">
        <f t="shared" si="26"/>
        <v>17</v>
      </c>
      <c r="H136" s="59">
        <f t="shared" si="26"/>
        <v>26</v>
      </c>
      <c r="I136" s="59">
        <f t="shared" si="26"/>
        <v>17</v>
      </c>
      <c r="J136" s="59">
        <f t="shared" si="26"/>
        <v>26</v>
      </c>
      <c r="K136" s="59">
        <f t="shared" si="26"/>
        <v>26</v>
      </c>
      <c r="L136" s="382"/>
      <c r="M136" s="383"/>
      <c r="N136" s="383"/>
      <c r="O136" s="384"/>
      <c r="P136" s="45"/>
      <c r="Q136" s="47"/>
      <c r="R136" s="47"/>
    </row>
    <row r="137" spans="1:245" ht="18" customHeight="1" x14ac:dyDescent="0.2">
      <c r="A137" s="38" t="s">
        <v>10</v>
      </c>
      <c r="B137" s="122" t="s">
        <v>10</v>
      </c>
      <c r="C137" s="385" t="s">
        <v>48</v>
      </c>
      <c r="D137" s="385"/>
      <c r="E137" s="385"/>
      <c r="F137" s="385"/>
      <c r="G137" s="385"/>
      <c r="H137" s="385"/>
      <c r="I137" s="385"/>
      <c r="J137" s="385"/>
      <c r="K137" s="385"/>
      <c r="L137" s="385"/>
      <c r="M137" s="385"/>
      <c r="N137" s="385"/>
      <c r="O137" s="385"/>
      <c r="P137" s="45"/>
      <c r="Q137" s="47"/>
      <c r="R137" s="47"/>
    </row>
    <row r="138" spans="1:245" ht="53.25" customHeight="1" x14ac:dyDescent="0.2">
      <c r="A138" s="401" t="s">
        <v>10</v>
      </c>
      <c r="B138" s="477" t="s">
        <v>10</v>
      </c>
      <c r="C138" s="483" t="s">
        <v>6</v>
      </c>
      <c r="D138" s="470" t="s">
        <v>69</v>
      </c>
      <c r="E138" s="475">
        <v>19</v>
      </c>
      <c r="F138" s="171" t="s">
        <v>8</v>
      </c>
      <c r="G138" s="40">
        <v>32</v>
      </c>
      <c r="H138" s="42">
        <v>40</v>
      </c>
      <c r="I138" s="41">
        <v>32</v>
      </c>
      <c r="J138" s="42">
        <v>40</v>
      </c>
      <c r="K138" s="42">
        <v>40</v>
      </c>
      <c r="L138" s="126" t="s">
        <v>162</v>
      </c>
      <c r="M138" s="44">
        <v>80</v>
      </c>
      <c r="N138" s="44">
        <v>150</v>
      </c>
      <c r="O138" s="44">
        <v>150</v>
      </c>
      <c r="P138" s="45">
        <v>12</v>
      </c>
      <c r="Q138" s="46"/>
      <c r="R138" s="47"/>
    </row>
    <row r="139" spans="1:245" s="16" customFormat="1" ht="21" customHeight="1" x14ac:dyDescent="0.2">
      <c r="A139" s="403"/>
      <c r="B139" s="478"/>
      <c r="C139" s="484"/>
      <c r="D139" s="471"/>
      <c r="E139" s="476"/>
      <c r="F139" s="284" t="s">
        <v>9</v>
      </c>
      <c r="G139" s="125">
        <f t="shared" ref="G139:J139" si="27">G138</f>
        <v>32</v>
      </c>
      <c r="H139" s="125">
        <f t="shared" si="27"/>
        <v>40</v>
      </c>
      <c r="I139" s="125">
        <f t="shared" si="27"/>
        <v>32</v>
      </c>
      <c r="J139" s="125">
        <f t="shared" si="27"/>
        <v>40</v>
      </c>
      <c r="K139" s="125">
        <f>K138</f>
        <v>40</v>
      </c>
      <c r="L139" s="472"/>
      <c r="M139" s="473"/>
      <c r="N139" s="473"/>
      <c r="O139" s="474"/>
      <c r="P139" s="45"/>
      <c r="Q139" s="46"/>
      <c r="R139" s="47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  <c r="AV139" s="15"/>
      <c r="AW139" s="15"/>
      <c r="AX139" s="15"/>
      <c r="AY139" s="15"/>
      <c r="AZ139" s="15"/>
      <c r="BA139" s="15"/>
      <c r="BB139" s="15"/>
      <c r="BC139" s="15"/>
      <c r="BD139" s="15"/>
      <c r="BE139" s="15"/>
      <c r="BF139" s="15"/>
      <c r="BG139" s="15"/>
      <c r="BH139" s="15"/>
      <c r="BI139" s="15"/>
      <c r="BJ139" s="15"/>
      <c r="BK139" s="15"/>
      <c r="BL139" s="15"/>
      <c r="BM139" s="15"/>
      <c r="BN139" s="15"/>
      <c r="BO139" s="15"/>
      <c r="BP139" s="15"/>
      <c r="BQ139" s="15"/>
      <c r="BR139" s="15"/>
      <c r="BS139" s="15"/>
      <c r="BT139" s="15"/>
      <c r="BU139" s="15"/>
      <c r="BV139" s="15"/>
      <c r="BW139" s="15"/>
      <c r="BX139" s="15"/>
      <c r="BY139" s="15"/>
      <c r="BZ139" s="15"/>
      <c r="CA139" s="15"/>
      <c r="CB139" s="15"/>
      <c r="CC139" s="15"/>
      <c r="CD139" s="15"/>
      <c r="CE139" s="15"/>
      <c r="CF139" s="15"/>
      <c r="CG139" s="15"/>
      <c r="CH139" s="15"/>
      <c r="CI139" s="15"/>
      <c r="CJ139" s="15"/>
      <c r="CK139" s="15"/>
      <c r="CL139" s="15"/>
      <c r="CM139" s="15"/>
      <c r="CN139" s="15"/>
      <c r="CO139" s="15"/>
      <c r="CP139" s="15"/>
      <c r="CQ139" s="15"/>
      <c r="CR139" s="15"/>
      <c r="CS139" s="15"/>
      <c r="CT139" s="15"/>
      <c r="CU139" s="15"/>
      <c r="CV139" s="15"/>
      <c r="CW139" s="15"/>
      <c r="CX139" s="15"/>
      <c r="CY139" s="15"/>
      <c r="CZ139" s="15"/>
      <c r="DA139" s="15"/>
      <c r="DB139" s="15"/>
      <c r="DC139" s="15"/>
      <c r="DD139" s="15"/>
      <c r="DE139" s="15"/>
      <c r="DF139" s="15"/>
      <c r="DG139" s="15"/>
      <c r="DH139" s="15"/>
      <c r="DI139" s="15"/>
      <c r="DJ139" s="15"/>
      <c r="DK139" s="15"/>
      <c r="DL139" s="15"/>
      <c r="DM139" s="15"/>
      <c r="DN139" s="15"/>
      <c r="DO139" s="15"/>
      <c r="DP139" s="15"/>
      <c r="DQ139" s="15"/>
      <c r="DR139" s="15"/>
      <c r="DS139" s="15"/>
      <c r="DT139" s="15"/>
      <c r="DU139" s="15"/>
      <c r="DV139" s="15"/>
      <c r="DW139" s="15"/>
      <c r="DX139" s="15"/>
      <c r="DY139" s="15"/>
      <c r="DZ139" s="15"/>
      <c r="EA139" s="15"/>
      <c r="EB139" s="15"/>
      <c r="EC139" s="15"/>
      <c r="ED139" s="15"/>
      <c r="EE139" s="15"/>
      <c r="EF139" s="15"/>
      <c r="EG139" s="15"/>
      <c r="EH139" s="15"/>
      <c r="EI139" s="15"/>
      <c r="EJ139" s="15"/>
      <c r="EK139" s="15"/>
      <c r="EL139" s="15"/>
      <c r="EM139" s="15"/>
      <c r="EN139" s="15"/>
      <c r="EO139" s="15"/>
      <c r="EP139" s="15"/>
      <c r="EQ139" s="15"/>
      <c r="ER139" s="15"/>
      <c r="ES139" s="15"/>
      <c r="ET139" s="15"/>
      <c r="EU139" s="15"/>
      <c r="EV139" s="15"/>
      <c r="EW139" s="15"/>
      <c r="EX139" s="15"/>
      <c r="EY139" s="15"/>
      <c r="EZ139" s="15"/>
      <c r="FA139" s="15"/>
      <c r="FB139" s="15"/>
      <c r="FC139" s="15"/>
      <c r="FD139" s="15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  <c r="FO139" s="15"/>
      <c r="FP139" s="15"/>
      <c r="FQ139" s="15"/>
      <c r="FR139" s="15"/>
      <c r="FS139" s="15"/>
      <c r="FT139" s="15"/>
      <c r="FU139" s="15"/>
      <c r="FV139" s="15"/>
      <c r="FW139" s="15"/>
      <c r="FX139" s="15"/>
      <c r="FY139" s="15"/>
      <c r="FZ139" s="15"/>
      <c r="GA139" s="15"/>
      <c r="GB139" s="15"/>
      <c r="GC139" s="15"/>
      <c r="GD139" s="15"/>
      <c r="GE139" s="15"/>
      <c r="GF139" s="15"/>
      <c r="GG139" s="15"/>
      <c r="GH139" s="15"/>
      <c r="GI139" s="15"/>
      <c r="GJ139" s="15"/>
      <c r="GK139" s="15"/>
      <c r="GL139" s="15"/>
      <c r="GM139" s="15"/>
      <c r="GN139" s="15"/>
      <c r="GO139" s="15"/>
      <c r="GP139" s="15"/>
      <c r="GQ139" s="15"/>
      <c r="GR139" s="15"/>
      <c r="GS139" s="15"/>
      <c r="GT139" s="15"/>
      <c r="GU139" s="15"/>
      <c r="GV139" s="15"/>
      <c r="GW139" s="15"/>
      <c r="GX139" s="15"/>
      <c r="GY139" s="15"/>
      <c r="GZ139" s="15"/>
      <c r="HA139" s="15"/>
      <c r="HB139" s="15"/>
      <c r="HC139" s="15"/>
      <c r="HD139" s="15"/>
      <c r="HE139" s="15"/>
      <c r="HF139" s="15"/>
      <c r="HG139" s="15"/>
      <c r="HH139" s="15"/>
      <c r="HI139" s="15"/>
      <c r="HJ139" s="15"/>
      <c r="HK139" s="15"/>
      <c r="HL139" s="15"/>
      <c r="HM139" s="15"/>
      <c r="HN139" s="15"/>
      <c r="HO139" s="15"/>
      <c r="HP139" s="15"/>
      <c r="HQ139" s="15"/>
      <c r="HR139" s="15"/>
      <c r="HS139" s="15"/>
      <c r="HT139" s="15"/>
      <c r="HU139" s="15"/>
      <c r="HV139" s="15"/>
      <c r="HW139" s="15"/>
      <c r="HX139" s="15"/>
      <c r="HY139" s="15"/>
      <c r="HZ139" s="15"/>
      <c r="IA139" s="15"/>
      <c r="IB139" s="15"/>
      <c r="IC139" s="15"/>
      <c r="ID139" s="15"/>
      <c r="IE139" s="15"/>
      <c r="IF139" s="15"/>
      <c r="IG139" s="15"/>
      <c r="IH139" s="15"/>
      <c r="II139" s="15"/>
      <c r="IJ139" s="15"/>
      <c r="IK139" s="15"/>
    </row>
    <row r="140" spans="1:245" s="16" customFormat="1" ht="76.5" customHeight="1" x14ac:dyDescent="0.2">
      <c r="A140" s="457" t="s">
        <v>10</v>
      </c>
      <c r="B140" s="479" t="s">
        <v>10</v>
      </c>
      <c r="C140" s="459" t="s">
        <v>10</v>
      </c>
      <c r="D140" s="461" t="s">
        <v>201</v>
      </c>
      <c r="E140" s="463" t="s">
        <v>94</v>
      </c>
      <c r="F140" s="181" t="s">
        <v>8</v>
      </c>
      <c r="G140" s="51"/>
      <c r="H140" s="76">
        <v>65.3</v>
      </c>
      <c r="I140" s="53">
        <v>65.3</v>
      </c>
      <c r="J140" s="76"/>
      <c r="K140" s="76"/>
      <c r="L140" s="289" t="s">
        <v>202</v>
      </c>
      <c r="M140" s="290">
        <v>100</v>
      </c>
      <c r="N140" s="290"/>
      <c r="O140" s="286"/>
      <c r="P140" s="45">
        <v>12</v>
      </c>
      <c r="Q140" s="46"/>
      <c r="R140" s="47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5"/>
      <c r="AW140" s="15"/>
      <c r="AX140" s="15"/>
      <c r="AY140" s="15"/>
      <c r="AZ140" s="15"/>
      <c r="BA140" s="15"/>
      <c r="BB140" s="15"/>
      <c r="BC140" s="15"/>
      <c r="BD140" s="15"/>
      <c r="BE140" s="15"/>
      <c r="BF140" s="15"/>
      <c r="BG140" s="15"/>
      <c r="BH140" s="15"/>
      <c r="BI140" s="15"/>
      <c r="BJ140" s="15"/>
      <c r="BK140" s="15"/>
      <c r="BL140" s="15"/>
      <c r="BM140" s="15"/>
      <c r="BN140" s="15"/>
      <c r="BO140" s="15"/>
      <c r="BP140" s="15"/>
      <c r="BQ140" s="15"/>
      <c r="BR140" s="15"/>
      <c r="BS140" s="15"/>
      <c r="BT140" s="15"/>
      <c r="BU140" s="15"/>
      <c r="BV140" s="15"/>
      <c r="BW140" s="15"/>
      <c r="BX140" s="15"/>
      <c r="BY140" s="15"/>
      <c r="BZ140" s="15"/>
      <c r="CA140" s="15"/>
      <c r="CB140" s="15"/>
      <c r="CC140" s="15"/>
      <c r="CD140" s="15"/>
      <c r="CE140" s="15"/>
      <c r="CF140" s="15"/>
      <c r="CG140" s="15"/>
      <c r="CH140" s="15"/>
      <c r="CI140" s="15"/>
      <c r="CJ140" s="15"/>
      <c r="CK140" s="15"/>
      <c r="CL140" s="15"/>
      <c r="CM140" s="15"/>
      <c r="CN140" s="15"/>
      <c r="CO140" s="15"/>
      <c r="CP140" s="15"/>
      <c r="CQ140" s="15"/>
      <c r="CR140" s="15"/>
      <c r="CS140" s="15"/>
      <c r="CT140" s="15"/>
      <c r="CU140" s="15"/>
      <c r="CV140" s="15"/>
      <c r="CW140" s="15"/>
      <c r="CX140" s="15"/>
      <c r="CY140" s="15"/>
      <c r="CZ140" s="15"/>
      <c r="DA140" s="15"/>
      <c r="DB140" s="15"/>
      <c r="DC140" s="15"/>
      <c r="DD140" s="15"/>
      <c r="DE140" s="15"/>
      <c r="DF140" s="15"/>
      <c r="DG140" s="15"/>
      <c r="DH140" s="15"/>
      <c r="DI140" s="15"/>
      <c r="DJ140" s="15"/>
      <c r="DK140" s="15"/>
      <c r="DL140" s="15"/>
      <c r="DM140" s="15"/>
      <c r="DN140" s="15"/>
      <c r="DO140" s="15"/>
      <c r="DP140" s="15"/>
      <c r="DQ140" s="15"/>
      <c r="DR140" s="15"/>
      <c r="DS140" s="15"/>
      <c r="DT140" s="15"/>
      <c r="DU140" s="15"/>
      <c r="DV140" s="15"/>
      <c r="DW140" s="15"/>
      <c r="DX140" s="15"/>
      <c r="DY140" s="15"/>
      <c r="DZ140" s="15"/>
      <c r="EA140" s="15"/>
      <c r="EB140" s="15"/>
      <c r="EC140" s="15"/>
      <c r="ED140" s="15"/>
      <c r="EE140" s="15"/>
      <c r="EF140" s="15"/>
      <c r="EG140" s="15"/>
      <c r="EH140" s="15"/>
      <c r="EI140" s="15"/>
      <c r="EJ140" s="15"/>
      <c r="EK140" s="15"/>
      <c r="EL140" s="15"/>
      <c r="EM140" s="15"/>
      <c r="EN140" s="15"/>
      <c r="EO140" s="15"/>
      <c r="EP140" s="15"/>
      <c r="EQ140" s="15"/>
      <c r="ER140" s="15"/>
      <c r="ES140" s="15"/>
      <c r="ET140" s="15"/>
      <c r="EU140" s="15"/>
      <c r="EV140" s="15"/>
      <c r="EW140" s="15"/>
      <c r="EX140" s="15"/>
      <c r="EY140" s="15"/>
      <c r="EZ140" s="15"/>
      <c r="FA140" s="15"/>
      <c r="FB140" s="15"/>
      <c r="FC140" s="15"/>
      <c r="FD140" s="15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  <c r="FO140" s="15"/>
      <c r="FP140" s="15"/>
      <c r="FQ140" s="15"/>
      <c r="FR140" s="15"/>
      <c r="FS140" s="15"/>
      <c r="FT140" s="15"/>
      <c r="FU140" s="15"/>
      <c r="FV140" s="15"/>
      <c r="FW140" s="15"/>
      <c r="FX140" s="15"/>
      <c r="FY140" s="15"/>
      <c r="FZ140" s="15"/>
      <c r="GA140" s="15"/>
      <c r="GB140" s="15"/>
      <c r="GC140" s="15"/>
      <c r="GD140" s="15"/>
      <c r="GE140" s="15"/>
      <c r="GF140" s="15"/>
      <c r="GG140" s="15"/>
      <c r="GH140" s="15"/>
      <c r="GI140" s="15"/>
      <c r="GJ140" s="15"/>
      <c r="GK140" s="15"/>
      <c r="GL140" s="15"/>
      <c r="GM140" s="15"/>
      <c r="GN140" s="15"/>
      <c r="GO140" s="15"/>
      <c r="GP140" s="15"/>
      <c r="GQ140" s="15"/>
      <c r="GR140" s="15"/>
      <c r="GS140" s="15"/>
      <c r="GT140" s="15"/>
      <c r="GU140" s="15"/>
      <c r="GV140" s="15"/>
      <c r="GW140" s="15"/>
      <c r="GX140" s="15"/>
      <c r="GY140" s="15"/>
      <c r="GZ140" s="15"/>
      <c r="HA140" s="15"/>
      <c r="HB140" s="15"/>
      <c r="HC140" s="15"/>
      <c r="HD140" s="15"/>
      <c r="HE140" s="15"/>
      <c r="HF140" s="15"/>
      <c r="HG140" s="15"/>
      <c r="HH140" s="15"/>
      <c r="HI140" s="15"/>
      <c r="HJ140" s="15"/>
      <c r="HK140" s="15"/>
      <c r="HL140" s="15"/>
      <c r="HM140" s="15"/>
      <c r="HN140" s="15"/>
      <c r="HO140" s="15"/>
      <c r="HP140" s="15"/>
      <c r="HQ140" s="15"/>
      <c r="HR140" s="15"/>
      <c r="HS140" s="15"/>
      <c r="HT140" s="15"/>
      <c r="HU140" s="15"/>
      <c r="HV140" s="15"/>
      <c r="HW140" s="15"/>
      <c r="HX140" s="15"/>
      <c r="HY140" s="15"/>
      <c r="HZ140" s="15"/>
      <c r="IA140" s="15"/>
      <c r="IB140" s="15"/>
      <c r="IC140" s="15"/>
      <c r="ID140" s="15"/>
      <c r="IE140" s="15"/>
      <c r="IF140" s="15"/>
      <c r="IG140" s="15"/>
      <c r="IH140" s="15"/>
      <c r="II140" s="15"/>
      <c r="IJ140" s="15"/>
      <c r="IK140" s="15"/>
    </row>
    <row r="141" spans="1:245" s="16" customFormat="1" ht="21" customHeight="1" x14ac:dyDescent="0.2">
      <c r="A141" s="458"/>
      <c r="B141" s="480"/>
      <c r="C141" s="460"/>
      <c r="D141" s="462"/>
      <c r="E141" s="464"/>
      <c r="F141" s="287" t="s">
        <v>9</v>
      </c>
      <c r="G141" s="288">
        <f t="shared" ref="G141:J141" si="28">G140</f>
        <v>0</v>
      </c>
      <c r="H141" s="288">
        <f t="shared" si="28"/>
        <v>65.3</v>
      </c>
      <c r="I141" s="288">
        <f t="shared" si="28"/>
        <v>65.3</v>
      </c>
      <c r="J141" s="288">
        <f t="shared" si="28"/>
        <v>0</v>
      </c>
      <c r="K141" s="288">
        <f>K140</f>
        <v>0</v>
      </c>
      <c r="L141" s="465"/>
      <c r="M141" s="466"/>
      <c r="N141" s="466"/>
      <c r="O141" s="467"/>
      <c r="P141" s="45"/>
      <c r="Q141" s="46"/>
      <c r="R141" s="47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  <c r="AV141" s="15"/>
      <c r="AW141" s="15"/>
      <c r="AX141" s="15"/>
      <c r="AY141" s="15"/>
      <c r="AZ141" s="15"/>
      <c r="BA141" s="15"/>
      <c r="BB141" s="15"/>
      <c r="BC141" s="15"/>
      <c r="BD141" s="15"/>
      <c r="BE141" s="15"/>
      <c r="BF141" s="15"/>
      <c r="BG141" s="15"/>
      <c r="BH141" s="15"/>
      <c r="BI141" s="15"/>
      <c r="BJ141" s="15"/>
      <c r="BK141" s="15"/>
      <c r="BL141" s="15"/>
      <c r="BM141" s="15"/>
      <c r="BN141" s="15"/>
      <c r="BO141" s="15"/>
      <c r="BP141" s="15"/>
      <c r="BQ141" s="15"/>
      <c r="BR141" s="15"/>
      <c r="BS141" s="15"/>
      <c r="BT141" s="15"/>
      <c r="BU141" s="15"/>
      <c r="BV141" s="15"/>
      <c r="BW141" s="15"/>
      <c r="BX141" s="15"/>
      <c r="BY141" s="15"/>
      <c r="BZ141" s="15"/>
      <c r="CA141" s="15"/>
      <c r="CB141" s="15"/>
      <c r="CC141" s="15"/>
      <c r="CD141" s="15"/>
      <c r="CE141" s="15"/>
      <c r="CF141" s="15"/>
      <c r="CG141" s="15"/>
      <c r="CH141" s="15"/>
      <c r="CI141" s="15"/>
      <c r="CJ141" s="15"/>
      <c r="CK141" s="15"/>
      <c r="CL141" s="15"/>
      <c r="CM141" s="15"/>
      <c r="CN141" s="15"/>
      <c r="CO141" s="15"/>
      <c r="CP141" s="15"/>
      <c r="CQ141" s="15"/>
      <c r="CR141" s="15"/>
      <c r="CS141" s="15"/>
      <c r="CT141" s="15"/>
      <c r="CU141" s="15"/>
      <c r="CV141" s="15"/>
      <c r="CW141" s="15"/>
      <c r="CX141" s="15"/>
      <c r="CY141" s="15"/>
      <c r="CZ141" s="15"/>
      <c r="DA141" s="15"/>
      <c r="DB141" s="15"/>
      <c r="DC141" s="15"/>
      <c r="DD141" s="15"/>
      <c r="DE141" s="15"/>
      <c r="DF141" s="15"/>
      <c r="DG141" s="15"/>
      <c r="DH141" s="15"/>
      <c r="DI141" s="15"/>
      <c r="DJ141" s="15"/>
      <c r="DK141" s="15"/>
      <c r="DL141" s="15"/>
      <c r="DM141" s="15"/>
      <c r="DN141" s="15"/>
      <c r="DO141" s="15"/>
      <c r="DP141" s="15"/>
      <c r="DQ141" s="15"/>
      <c r="DR141" s="15"/>
      <c r="DS141" s="15"/>
      <c r="DT141" s="15"/>
      <c r="DU141" s="15"/>
      <c r="DV141" s="15"/>
      <c r="DW141" s="15"/>
      <c r="DX141" s="15"/>
      <c r="DY141" s="15"/>
      <c r="DZ141" s="15"/>
      <c r="EA141" s="15"/>
      <c r="EB141" s="15"/>
      <c r="EC141" s="15"/>
      <c r="ED141" s="15"/>
      <c r="EE141" s="15"/>
      <c r="EF141" s="15"/>
      <c r="EG141" s="15"/>
      <c r="EH141" s="15"/>
      <c r="EI141" s="15"/>
      <c r="EJ141" s="15"/>
      <c r="EK141" s="15"/>
      <c r="EL141" s="15"/>
      <c r="EM141" s="15"/>
      <c r="EN141" s="15"/>
      <c r="EO141" s="15"/>
      <c r="EP141" s="15"/>
      <c r="EQ141" s="15"/>
      <c r="ER141" s="15"/>
      <c r="ES141" s="15"/>
      <c r="ET141" s="15"/>
      <c r="EU141" s="15"/>
      <c r="EV141" s="15"/>
      <c r="EW141" s="15"/>
      <c r="EX141" s="15"/>
      <c r="EY141" s="15"/>
      <c r="EZ141" s="15"/>
      <c r="FA141" s="15"/>
      <c r="FB141" s="15"/>
      <c r="FC141" s="15"/>
      <c r="FD141" s="15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  <c r="FO141" s="15"/>
      <c r="FP141" s="15"/>
      <c r="FQ141" s="15"/>
      <c r="FR141" s="15"/>
      <c r="FS141" s="15"/>
      <c r="FT141" s="15"/>
      <c r="FU141" s="15"/>
      <c r="FV141" s="15"/>
      <c r="FW141" s="15"/>
      <c r="FX141" s="15"/>
      <c r="FY141" s="15"/>
      <c r="FZ141" s="15"/>
      <c r="GA141" s="15"/>
      <c r="GB141" s="15"/>
      <c r="GC141" s="15"/>
      <c r="GD141" s="15"/>
      <c r="GE141" s="15"/>
      <c r="GF141" s="15"/>
      <c r="GG141" s="15"/>
      <c r="GH141" s="15"/>
      <c r="GI141" s="15"/>
      <c r="GJ141" s="15"/>
      <c r="GK141" s="15"/>
      <c r="GL141" s="15"/>
      <c r="GM141" s="15"/>
      <c r="GN141" s="15"/>
      <c r="GO141" s="15"/>
      <c r="GP141" s="15"/>
      <c r="GQ141" s="15"/>
      <c r="GR141" s="15"/>
      <c r="GS141" s="15"/>
      <c r="GT141" s="15"/>
      <c r="GU141" s="15"/>
      <c r="GV141" s="15"/>
      <c r="GW141" s="15"/>
      <c r="GX141" s="15"/>
      <c r="GY141" s="15"/>
      <c r="GZ141" s="15"/>
      <c r="HA141" s="15"/>
      <c r="HB141" s="15"/>
      <c r="HC141" s="15"/>
      <c r="HD141" s="15"/>
      <c r="HE141" s="15"/>
      <c r="HF141" s="15"/>
      <c r="HG141" s="15"/>
      <c r="HH141" s="15"/>
      <c r="HI141" s="15"/>
      <c r="HJ141" s="15"/>
      <c r="HK141" s="15"/>
      <c r="HL141" s="15"/>
      <c r="HM141" s="15"/>
      <c r="HN141" s="15"/>
      <c r="HO141" s="15"/>
      <c r="HP141" s="15"/>
      <c r="HQ141" s="15"/>
      <c r="HR141" s="15"/>
      <c r="HS141" s="15"/>
      <c r="HT141" s="15"/>
      <c r="HU141" s="15"/>
      <c r="HV141" s="15"/>
      <c r="HW141" s="15"/>
      <c r="HX141" s="15"/>
      <c r="HY141" s="15"/>
      <c r="HZ141" s="15"/>
      <c r="IA141" s="15"/>
      <c r="IB141" s="15"/>
      <c r="IC141" s="15"/>
      <c r="ID141" s="15"/>
      <c r="IE141" s="15"/>
      <c r="IF141" s="15"/>
      <c r="IG141" s="15"/>
      <c r="IH141" s="15"/>
      <c r="II141" s="15"/>
      <c r="IJ141" s="15"/>
      <c r="IK141" s="15"/>
    </row>
    <row r="142" spans="1:245" ht="18.75" customHeight="1" x14ac:dyDescent="0.2">
      <c r="A142" s="38" t="s">
        <v>10</v>
      </c>
      <c r="B142" s="122" t="s">
        <v>10</v>
      </c>
      <c r="C142" s="363" t="s">
        <v>22</v>
      </c>
      <c r="D142" s="363"/>
      <c r="E142" s="363"/>
      <c r="F142" s="363"/>
      <c r="G142" s="59">
        <f>SUM(G139,G141)</f>
        <v>32</v>
      </c>
      <c r="H142" s="59">
        <f t="shared" ref="H142:K142" si="29">SUM(H139,H141)</f>
        <v>105.3</v>
      </c>
      <c r="I142" s="59">
        <f t="shared" si="29"/>
        <v>97.3</v>
      </c>
      <c r="J142" s="59">
        <f t="shared" si="29"/>
        <v>40</v>
      </c>
      <c r="K142" s="59">
        <f t="shared" si="29"/>
        <v>40</v>
      </c>
      <c r="L142" s="382"/>
      <c r="M142" s="383"/>
      <c r="N142" s="383"/>
      <c r="O142" s="384"/>
      <c r="P142" s="45"/>
      <c r="Q142" s="47"/>
      <c r="R142" s="47"/>
    </row>
    <row r="143" spans="1:245" ht="19.5" customHeight="1" x14ac:dyDescent="0.2">
      <c r="A143" s="38" t="s">
        <v>10</v>
      </c>
      <c r="B143" s="523" t="s">
        <v>46</v>
      </c>
      <c r="C143" s="524"/>
      <c r="D143" s="524"/>
      <c r="E143" s="524"/>
      <c r="F143" s="525"/>
      <c r="G143" s="123">
        <f>SUM(G136+G142)</f>
        <v>49</v>
      </c>
      <c r="H143" s="123">
        <f>SUM(H136+H142)</f>
        <v>131.30000000000001</v>
      </c>
      <c r="I143" s="123">
        <f>SUM(I136+I142)</f>
        <v>114.3</v>
      </c>
      <c r="J143" s="123">
        <f>SUM(J136+J142)</f>
        <v>66</v>
      </c>
      <c r="K143" s="123">
        <f>SUM(K136+K142)</f>
        <v>66</v>
      </c>
      <c r="L143" s="451"/>
      <c r="M143" s="452"/>
      <c r="N143" s="452"/>
      <c r="O143" s="453"/>
      <c r="P143" s="45"/>
      <c r="Q143" s="47"/>
      <c r="R143" s="47"/>
    </row>
    <row r="144" spans="1:245" ht="19.5" hidden="1" customHeight="1" x14ac:dyDescent="0.2">
      <c r="A144" s="31"/>
      <c r="B144" s="127"/>
      <c r="C144" s="127"/>
      <c r="D144" s="128"/>
      <c r="E144" s="127"/>
      <c r="F144" s="191"/>
      <c r="G144" s="33"/>
      <c r="H144" s="127"/>
      <c r="I144" s="127"/>
      <c r="J144" s="127"/>
      <c r="K144" s="127"/>
      <c r="L144" s="127"/>
      <c r="M144" s="127"/>
      <c r="N144" s="127"/>
      <c r="O144" s="127"/>
      <c r="P144" s="29"/>
      <c r="Q144" s="30"/>
      <c r="R144" s="30"/>
    </row>
    <row r="145" spans="1:245" ht="27" hidden="1" customHeight="1" x14ac:dyDescent="0.2">
      <c r="A145" s="31"/>
      <c r="B145" s="31"/>
      <c r="C145" s="31"/>
      <c r="D145" s="32"/>
      <c r="E145" s="31"/>
      <c r="F145" s="192" t="s">
        <v>8</v>
      </c>
      <c r="G145" s="129" t="e">
        <f>SUM(G17+G19+G21+G25+G30+G38+G44+G48+G54+G59+G63+#REF!++#REF!+#REF!+#REF!++#REF!+#REF!+G87+G95+G114+G123+G128+G134+G138+G115+#REF!+#REF!)</f>
        <v>#REF!</v>
      </c>
      <c r="H145" s="129" t="e">
        <f>SUM(H17+H19+H21+H25+H30+H38+H44+H48+H54+H59+H63+#REF!++#REF!+#REF!+#REF!++#REF!+#REF!+H87+H95+H114+H123+H128+H134+H138+H115+#REF!+#REF!)</f>
        <v>#REF!</v>
      </c>
      <c r="I145" s="129" t="e">
        <f>SUM(I17+I19+I21+I25+I30+I38+I44+I48+I54+I59+I63+#REF!++#REF!+#REF!+#REF!++#REF!+#REF!+I87+I95+I114+I123+I128+I134+I138+I115+#REF!+#REF!)</f>
        <v>#REF!</v>
      </c>
      <c r="J145" s="129" t="e">
        <f>SUM(J17+J19+J21+J25+J30+J38+J44+J48+J54+J59+J63+#REF!++#REF!+#REF!+#REF!++#REF!+#REF!+J87+J95+J114+J123+J128+J134+J138+J115+#REF!+#REF!)</f>
        <v>#REF!</v>
      </c>
      <c r="K145" s="129" t="e">
        <f>SUM(K17+K19+K21+K25+K30+K38+K44+K48+K54+K59+K63+#REF!++#REF!+#REF!+#REF!++#REF!+#REF!+K87+K95+K114+K123+K128+K134+K138+K115+#REF!+#REF!)</f>
        <v>#REF!</v>
      </c>
      <c r="L145" s="129" t="e">
        <f>SUM(L17+L19+L21+L25+L30+#REF!+L44+L48+L54+L59+L63+#REF!++#REF!+#REF!+#REF!++#REF!+#REF!+L87+L95+L114+L123+L128+L134+L138+L115+#REF!+#REF!)</f>
        <v>#VALUE!</v>
      </c>
      <c r="M145" s="127"/>
      <c r="N145" s="127"/>
      <c r="O145" s="127"/>
      <c r="P145" s="29"/>
      <c r="Q145" s="30"/>
      <c r="R145" s="30"/>
    </row>
    <row r="146" spans="1:245" ht="19.5" hidden="1" customHeight="1" x14ac:dyDescent="0.2">
      <c r="A146" s="31"/>
      <c r="B146" s="31"/>
      <c r="C146" s="31"/>
      <c r="D146" s="32"/>
      <c r="E146" s="31"/>
      <c r="F146" s="192" t="s">
        <v>15</v>
      </c>
      <c r="G146" s="129">
        <f>SUM(G22+G41+G52+G56)</f>
        <v>379</v>
      </c>
      <c r="H146" s="129">
        <f>SUM(H22+H41+H52+H56)</f>
        <v>481</v>
      </c>
      <c r="I146" s="129">
        <f>SUM(I22+I41+I52+I56)</f>
        <v>467</v>
      </c>
      <c r="J146" s="129">
        <f>SUM(J22+J41+J52+J56)</f>
        <v>449</v>
      </c>
      <c r="K146" s="129">
        <f>SUM(K22+K41+K52+K56)</f>
        <v>454</v>
      </c>
      <c r="L146" s="129" t="e">
        <f>SUM(L22+L38+L52+L56)</f>
        <v>#VALUE!</v>
      </c>
      <c r="M146" s="127"/>
      <c r="N146" s="127"/>
      <c r="O146" s="127"/>
      <c r="P146" s="29"/>
      <c r="Q146" s="30"/>
      <c r="R146" s="30"/>
    </row>
    <row r="147" spans="1:245" ht="27.75" hidden="1" customHeight="1" x14ac:dyDescent="0.2">
      <c r="A147" s="31"/>
      <c r="B147" s="31"/>
      <c r="C147" s="31"/>
      <c r="D147" s="32"/>
      <c r="E147" s="31"/>
      <c r="F147" s="192" t="s">
        <v>81</v>
      </c>
      <c r="G147" s="129">
        <f t="shared" ref="G147:L147" si="30">SUM(G23+G57)</f>
        <v>188.6</v>
      </c>
      <c r="H147" s="129">
        <f t="shared" si="30"/>
        <v>187.8</v>
      </c>
      <c r="I147" s="129">
        <f t="shared" si="30"/>
        <v>145.6</v>
      </c>
      <c r="J147" s="129">
        <f t="shared" si="30"/>
        <v>188.6</v>
      </c>
      <c r="K147" s="129">
        <f t="shared" si="30"/>
        <v>188.6</v>
      </c>
      <c r="L147" s="129">
        <f t="shared" si="30"/>
        <v>0</v>
      </c>
      <c r="M147" s="127"/>
      <c r="N147" s="127"/>
      <c r="O147" s="127"/>
      <c r="P147" s="29"/>
      <c r="Q147" s="30"/>
      <c r="R147" s="30"/>
    </row>
    <row r="148" spans="1:245" ht="32.25" hidden="1" customHeight="1" x14ac:dyDescent="0.2">
      <c r="A148" s="31"/>
      <c r="B148" s="31"/>
      <c r="C148" s="31"/>
      <c r="D148" s="32"/>
      <c r="E148" s="31"/>
      <c r="F148" s="192" t="s">
        <v>24</v>
      </c>
      <c r="G148" s="129" t="e">
        <f>SUM(#REF!+#REF!)</f>
        <v>#REF!</v>
      </c>
      <c r="H148" s="129" t="e">
        <f>SUM(#REF!+#REF!)</f>
        <v>#REF!</v>
      </c>
      <c r="I148" s="129" t="e">
        <f>SUM(#REF!+#REF!)</f>
        <v>#REF!</v>
      </c>
      <c r="J148" s="129" t="e">
        <f>SUM(#REF!+#REF!)</f>
        <v>#REF!</v>
      </c>
      <c r="K148" s="129" t="e">
        <f>SUM(#REF!+#REF!)</f>
        <v>#REF!</v>
      </c>
      <c r="L148" s="129" t="e">
        <f>SUM(#REF!+#REF!)</f>
        <v>#REF!</v>
      </c>
      <c r="M148" s="127"/>
      <c r="N148" s="127"/>
      <c r="O148" s="127"/>
      <c r="P148" s="29"/>
      <c r="Q148" s="30"/>
      <c r="R148" s="30"/>
    </row>
    <row r="149" spans="1:245" ht="28.5" hidden="1" customHeight="1" x14ac:dyDescent="0.2">
      <c r="A149" s="31"/>
      <c r="B149" s="31"/>
      <c r="C149" s="31"/>
      <c r="D149" s="32"/>
      <c r="E149" s="31"/>
      <c r="F149" s="192" t="s">
        <v>19</v>
      </c>
      <c r="G149" s="129" t="e">
        <f>SUM(G26+G31+G46+#REF!+#REF!+G88+G90+G99+G100+G104+G106+G110+G111+G112)</f>
        <v>#REF!</v>
      </c>
      <c r="H149" s="129" t="e">
        <f>SUM(H26+H31+H46+#REF!+#REF!+H88+H90+H99+H100+H104+H106+H110+H111+H112)</f>
        <v>#REF!</v>
      </c>
      <c r="I149" s="129" t="e">
        <f>SUM(I26+I31+I46+#REF!+#REF!+I88+I90+I99+I100+I104+I106+I110+I111+I112)</f>
        <v>#REF!</v>
      </c>
      <c r="J149" s="129" t="e">
        <f>SUM(J26+J31+J46+#REF!+#REF!+J88+J90+J99+J100+J104+J106+J110+J111+J112)</f>
        <v>#REF!</v>
      </c>
      <c r="K149" s="129" t="e">
        <f>SUM(K26+K31+K46+#REF!+#REF!+K88+K90+K99+K100+K104+K106+K110+K111+K112)</f>
        <v>#REF!</v>
      </c>
      <c r="L149" s="129" t="e">
        <f>SUM(L26+L31+L46+#REF!+#REF!+L88+L90+L99+L100+L104+L106+L110+L111+L112)</f>
        <v>#VALUE!</v>
      </c>
      <c r="M149" s="127"/>
      <c r="N149" s="127"/>
      <c r="O149" s="127"/>
      <c r="P149" s="29"/>
      <c r="Q149" s="30"/>
      <c r="R149" s="30"/>
    </row>
    <row r="150" spans="1:245" ht="26.25" hidden="1" customHeight="1" x14ac:dyDescent="0.2">
      <c r="A150" s="31"/>
      <c r="B150" s="31"/>
      <c r="C150" s="31"/>
      <c r="D150" s="32"/>
      <c r="E150" s="31"/>
      <c r="F150" s="192" t="s">
        <v>30</v>
      </c>
      <c r="G150" s="129">
        <f t="shared" ref="G150:L150" si="31">SUM(G28+G40+G51+G65+G94+G113+G119)</f>
        <v>1772.6999999999998</v>
      </c>
      <c r="H150" s="129">
        <f t="shared" si="31"/>
        <v>1843.3999999999999</v>
      </c>
      <c r="I150" s="129">
        <f t="shared" si="31"/>
        <v>1740.5</v>
      </c>
      <c r="J150" s="129">
        <f t="shared" si="31"/>
        <v>1762</v>
      </c>
      <c r="K150" s="129">
        <f t="shared" si="31"/>
        <v>1807</v>
      </c>
      <c r="L150" s="129" t="e">
        <f t="shared" si="31"/>
        <v>#VALUE!</v>
      </c>
      <c r="M150" s="127"/>
      <c r="N150" s="127"/>
      <c r="O150" s="127"/>
      <c r="P150" s="29"/>
      <c r="Q150" s="30"/>
      <c r="R150" s="30"/>
    </row>
    <row r="151" spans="1:245" ht="30.75" hidden="1" customHeight="1" x14ac:dyDescent="0.2">
      <c r="A151" s="31"/>
      <c r="B151" s="31"/>
      <c r="C151" s="31"/>
      <c r="D151" s="32"/>
      <c r="E151" s="31"/>
      <c r="F151" s="192" t="s">
        <v>12</v>
      </c>
      <c r="G151" s="129" t="e">
        <f>SUM(G61+#REF!+#REF!+#REF!+#REF!)</f>
        <v>#REF!</v>
      </c>
      <c r="H151" s="129" t="e">
        <f>SUM(H61+#REF!+#REF!+#REF!+#REF!)</f>
        <v>#REF!</v>
      </c>
      <c r="I151" s="129" t="e">
        <f>SUM(I61+#REF!+#REF!+#REF!+#REF!)</f>
        <v>#REF!</v>
      </c>
      <c r="J151" s="129" t="e">
        <f>SUM(J61+#REF!+#REF!+#REF!+#REF!)</f>
        <v>#REF!</v>
      </c>
      <c r="K151" s="129" t="e">
        <f>SUM(K61+#REF!+#REF!+#REF!+#REF!)</f>
        <v>#REF!</v>
      </c>
      <c r="L151" s="129" t="e">
        <f>SUM(L61+#REF!+#REF!+#REF!+#REF!)</f>
        <v>#REF!</v>
      </c>
      <c r="M151" s="127"/>
      <c r="N151" s="127"/>
      <c r="O151" s="127"/>
      <c r="P151" s="29"/>
      <c r="Q151" s="30"/>
      <c r="R151" s="30"/>
    </row>
    <row r="152" spans="1:245" ht="31.5" hidden="1" customHeight="1" x14ac:dyDescent="0.2">
      <c r="A152" s="31"/>
      <c r="B152" s="31"/>
      <c r="C152" s="31"/>
      <c r="D152" s="32"/>
      <c r="E152" s="31"/>
      <c r="F152" s="192" t="s">
        <v>26</v>
      </c>
      <c r="G152" s="129" t="e">
        <f>SUM(#REF!+#REF!+#REF!+#REF!)</f>
        <v>#REF!</v>
      </c>
      <c r="H152" s="129" t="e">
        <f>SUM(#REF!+#REF!+#REF!+#REF!)</f>
        <v>#REF!</v>
      </c>
      <c r="I152" s="129" t="e">
        <f>SUM(#REF!+#REF!+#REF!+#REF!)</f>
        <v>#REF!</v>
      </c>
      <c r="J152" s="129" t="e">
        <f>SUM(#REF!+#REF!+#REF!+#REF!)</f>
        <v>#REF!</v>
      </c>
      <c r="K152" s="129" t="e">
        <f>SUM(#REF!+#REF!+#REF!+#REF!)</f>
        <v>#REF!</v>
      </c>
      <c r="L152" s="129" t="e">
        <f>SUM(#REF!+#REF!+#REF!+#REF!)</f>
        <v>#REF!</v>
      </c>
      <c r="M152" s="127"/>
      <c r="N152" s="127"/>
      <c r="O152" s="127"/>
      <c r="P152" s="29"/>
      <c r="Q152" s="30"/>
      <c r="R152" s="30"/>
    </row>
    <row r="153" spans="1:245" ht="21" hidden="1" customHeight="1" x14ac:dyDescent="0.2">
      <c r="A153" s="31"/>
      <c r="B153" s="31"/>
      <c r="C153" s="31"/>
      <c r="D153" s="32"/>
      <c r="E153" s="31"/>
      <c r="F153" s="193" t="s">
        <v>62</v>
      </c>
      <c r="G153" s="130" t="e">
        <f t="shared" ref="G153:L153" si="32">SUM(G145:G152)</f>
        <v>#REF!</v>
      </c>
      <c r="H153" s="130" t="e">
        <f t="shared" si="32"/>
        <v>#REF!</v>
      </c>
      <c r="I153" s="130" t="e">
        <f t="shared" si="32"/>
        <v>#REF!</v>
      </c>
      <c r="J153" s="130" t="e">
        <f t="shared" si="32"/>
        <v>#REF!</v>
      </c>
      <c r="K153" s="130" t="e">
        <f t="shared" si="32"/>
        <v>#REF!</v>
      </c>
      <c r="L153" s="130" t="e">
        <f t="shared" si="32"/>
        <v>#VALUE!</v>
      </c>
      <c r="M153" s="127"/>
      <c r="N153" s="127"/>
      <c r="O153" s="127"/>
      <c r="P153" s="29"/>
      <c r="Q153" s="30"/>
      <c r="R153" s="30"/>
    </row>
    <row r="154" spans="1:245" s="16" customFormat="1" ht="23.25" customHeight="1" x14ac:dyDescent="0.2">
      <c r="A154" s="131" t="s">
        <v>13</v>
      </c>
      <c r="B154" s="468" t="s">
        <v>99</v>
      </c>
      <c r="C154" s="468"/>
      <c r="D154" s="468"/>
      <c r="E154" s="468"/>
      <c r="F154" s="468"/>
      <c r="G154" s="468"/>
      <c r="H154" s="468"/>
      <c r="I154" s="468"/>
      <c r="J154" s="468"/>
      <c r="K154" s="468"/>
      <c r="L154" s="468"/>
      <c r="M154" s="468"/>
      <c r="N154" s="468"/>
      <c r="O154" s="468"/>
      <c r="P154" s="107"/>
      <c r="Q154" s="107"/>
      <c r="R154" s="107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  <c r="AV154" s="15"/>
      <c r="AW154" s="15"/>
      <c r="AX154" s="15"/>
      <c r="AY154" s="15"/>
      <c r="AZ154" s="15"/>
      <c r="BA154" s="15"/>
      <c r="BB154" s="15"/>
      <c r="BC154" s="15"/>
      <c r="BD154" s="15"/>
      <c r="BE154" s="15"/>
      <c r="BF154" s="15"/>
      <c r="BG154" s="15"/>
      <c r="BH154" s="15"/>
      <c r="BI154" s="15"/>
      <c r="BJ154" s="15"/>
      <c r="BK154" s="15"/>
      <c r="BL154" s="15"/>
      <c r="BM154" s="15"/>
      <c r="BN154" s="15"/>
      <c r="BO154" s="15"/>
      <c r="BP154" s="15"/>
      <c r="BQ154" s="15"/>
      <c r="BR154" s="15"/>
      <c r="BS154" s="15"/>
      <c r="BT154" s="15"/>
      <c r="BU154" s="15"/>
      <c r="BV154" s="15"/>
      <c r="BW154" s="15"/>
      <c r="BX154" s="15"/>
      <c r="BY154" s="15"/>
      <c r="BZ154" s="15"/>
      <c r="CA154" s="15"/>
      <c r="CB154" s="15"/>
      <c r="CC154" s="15"/>
      <c r="CD154" s="15"/>
      <c r="CE154" s="15"/>
      <c r="CF154" s="15"/>
      <c r="CG154" s="15"/>
      <c r="CH154" s="15"/>
      <c r="CI154" s="15"/>
      <c r="CJ154" s="15"/>
      <c r="CK154" s="15"/>
      <c r="CL154" s="15"/>
      <c r="CM154" s="15"/>
      <c r="CN154" s="15"/>
      <c r="CO154" s="15"/>
      <c r="CP154" s="15"/>
      <c r="CQ154" s="15"/>
      <c r="CR154" s="15"/>
      <c r="CS154" s="15"/>
      <c r="CT154" s="15"/>
      <c r="CU154" s="15"/>
      <c r="CV154" s="15"/>
      <c r="CW154" s="15"/>
      <c r="CX154" s="15"/>
      <c r="CY154" s="15"/>
      <c r="CZ154" s="15"/>
      <c r="DA154" s="15"/>
      <c r="DB154" s="15"/>
      <c r="DC154" s="15"/>
      <c r="DD154" s="15"/>
      <c r="DE154" s="15"/>
      <c r="DF154" s="15"/>
      <c r="DG154" s="15"/>
      <c r="DH154" s="15"/>
      <c r="DI154" s="15"/>
      <c r="DJ154" s="15"/>
      <c r="DK154" s="15"/>
      <c r="DL154" s="15"/>
      <c r="DM154" s="15"/>
      <c r="DN154" s="15"/>
      <c r="DO154" s="15"/>
      <c r="DP154" s="15"/>
      <c r="DQ154" s="15"/>
      <c r="DR154" s="15"/>
      <c r="DS154" s="15"/>
      <c r="DT154" s="15"/>
      <c r="DU154" s="15"/>
      <c r="DV154" s="15"/>
      <c r="DW154" s="15"/>
      <c r="DX154" s="15"/>
      <c r="DY154" s="15"/>
      <c r="DZ154" s="15"/>
      <c r="EA154" s="15"/>
      <c r="EB154" s="15"/>
      <c r="EC154" s="15"/>
      <c r="ED154" s="15"/>
      <c r="EE154" s="15"/>
      <c r="EF154" s="15"/>
      <c r="EG154" s="15"/>
      <c r="EH154" s="15"/>
      <c r="EI154" s="15"/>
      <c r="EJ154" s="15"/>
      <c r="EK154" s="15"/>
      <c r="EL154" s="15"/>
      <c r="EM154" s="15"/>
      <c r="EN154" s="15"/>
      <c r="EO154" s="15"/>
      <c r="EP154" s="15"/>
      <c r="EQ154" s="15"/>
      <c r="ER154" s="15"/>
      <c r="ES154" s="15"/>
      <c r="ET154" s="15"/>
      <c r="EU154" s="15"/>
      <c r="EV154" s="15"/>
      <c r="EW154" s="15"/>
      <c r="EX154" s="15"/>
      <c r="EY154" s="15"/>
      <c r="EZ154" s="15"/>
      <c r="FA154" s="15"/>
      <c r="FB154" s="15"/>
      <c r="FC154" s="15"/>
      <c r="FD154" s="15"/>
      <c r="FE154" s="15"/>
      <c r="FF154" s="15"/>
      <c r="FG154" s="15"/>
      <c r="FH154" s="15"/>
      <c r="FI154" s="15"/>
      <c r="FJ154" s="15"/>
      <c r="FK154" s="15"/>
      <c r="FL154" s="15"/>
      <c r="FM154" s="15"/>
      <c r="FN154" s="15"/>
      <c r="FO154" s="15"/>
      <c r="FP154" s="15"/>
      <c r="FQ154" s="15"/>
      <c r="FR154" s="15"/>
      <c r="FS154" s="15"/>
      <c r="FT154" s="15"/>
      <c r="FU154" s="15"/>
      <c r="FV154" s="15"/>
      <c r="FW154" s="15"/>
      <c r="FX154" s="15"/>
      <c r="FY154" s="15"/>
      <c r="FZ154" s="15"/>
      <c r="GA154" s="15"/>
      <c r="GB154" s="15"/>
      <c r="GC154" s="15"/>
      <c r="GD154" s="15"/>
      <c r="GE154" s="15"/>
      <c r="GF154" s="15"/>
      <c r="GG154" s="15"/>
      <c r="GH154" s="15"/>
      <c r="GI154" s="15"/>
      <c r="GJ154" s="15"/>
      <c r="GK154" s="15"/>
      <c r="GL154" s="15"/>
      <c r="GM154" s="15"/>
      <c r="GN154" s="15"/>
      <c r="GO154" s="15"/>
      <c r="GP154" s="15"/>
      <c r="GQ154" s="15"/>
      <c r="GR154" s="15"/>
      <c r="GS154" s="15"/>
      <c r="GT154" s="15"/>
      <c r="GU154" s="15"/>
      <c r="GV154" s="15"/>
      <c r="GW154" s="15"/>
      <c r="GX154" s="15"/>
      <c r="GY154" s="15"/>
      <c r="GZ154" s="15"/>
      <c r="HA154" s="15"/>
      <c r="HB154" s="15"/>
      <c r="HC154" s="15"/>
      <c r="HD154" s="15"/>
      <c r="HE154" s="15"/>
      <c r="HF154" s="15"/>
      <c r="HG154" s="15"/>
      <c r="HH154" s="15"/>
      <c r="HI154" s="15"/>
      <c r="HJ154" s="15"/>
      <c r="HK154" s="15"/>
      <c r="HL154" s="15"/>
      <c r="HM154" s="15"/>
      <c r="HN154" s="15"/>
      <c r="HO154" s="15"/>
      <c r="HP154" s="15"/>
      <c r="HQ154" s="15"/>
      <c r="HR154" s="15"/>
      <c r="HS154" s="15"/>
      <c r="HT154" s="15"/>
      <c r="HU154" s="15"/>
      <c r="HV154" s="15"/>
      <c r="HW154" s="15"/>
      <c r="HX154" s="15"/>
      <c r="HY154" s="15"/>
      <c r="HZ154" s="15"/>
      <c r="IA154" s="15"/>
      <c r="IB154" s="15"/>
      <c r="IC154" s="15"/>
      <c r="ID154" s="15"/>
      <c r="IE154" s="15"/>
      <c r="IF154" s="15"/>
      <c r="IG154" s="15"/>
      <c r="IH154" s="15"/>
      <c r="II154" s="15"/>
      <c r="IJ154" s="15"/>
      <c r="IK154" s="15"/>
    </row>
    <row r="155" spans="1:245" s="16" customFormat="1" ht="24" customHeight="1" x14ac:dyDescent="0.2">
      <c r="A155" s="131" t="s">
        <v>13</v>
      </c>
      <c r="B155" s="132" t="s">
        <v>6</v>
      </c>
      <c r="C155" s="469" t="s">
        <v>100</v>
      </c>
      <c r="D155" s="469"/>
      <c r="E155" s="469"/>
      <c r="F155" s="469"/>
      <c r="G155" s="469"/>
      <c r="H155" s="469"/>
      <c r="I155" s="469"/>
      <c r="J155" s="469"/>
      <c r="K155" s="469"/>
      <c r="L155" s="469"/>
      <c r="M155" s="469"/>
      <c r="N155" s="469"/>
      <c r="O155" s="469"/>
      <c r="P155" s="107"/>
      <c r="Q155" s="107"/>
      <c r="R155" s="107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  <c r="AV155" s="15"/>
      <c r="AW155" s="15"/>
      <c r="AX155" s="15"/>
      <c r="AY155" s="15"/>
      <c r="AZ155" s="15"/>
      <c r="BA155" s="15"/>
      <c r="BB155" s="15"/>
      <c r="BC155" s="15"/>
      <c r="BD155" s="15"/>
      <c r="BE155" s="15"/>
      <c r="BF155" s="15"/>
      <c r="BG155" s="15"/>
      <c r="BH155" s="15"/>
      <c r="BI155" s="15"/>
      <c r="BJ155" s="15"/>
      <c r="BK155" s="15"/>
      <c r="BL155" s="15"/>
      <c r="BM155" s="15"/>
      <c r="BN155" s="15"/>
      <c r="BO155" s="15"/>
      <c r="BP155" s="15"/>
      <c r="BQ155" s="15"/>
      <c r="BR155" s="15"/>
      <c r="BS155" s="15"/>
      <c r="BT155" s="15"/>
      <c r="BU155" s="15"/>
      <c r="BV155" s="15"/>
      <c r="BW155" s="15"/>
      <c r="BX155" s="15"/>
      <c r="BY155" s="15"/>
      <c r="BZ155" s="15"/>
      <c r="CA155" s="15"/>
      <c r="CB155" s="15"/>
      <c r="CC155" s="15"/>
      <c r="CD155" s="15"/>
      <c r="CE155" s="15"/>
      <c r="CF155" s="15"/>
      <c r="CG155" s="15"/>
      <c r="CH155" s="15"/>
      <c r="CI155" s="15"/>
      <c r="CJ155" s="15"/>
      <c r="CK155" s="15"/>
      <c r="CL155" s="15"/>
      <c r="CM155" s="15"/>
      <c r="CN155" s="15"/>
      <c r="CO155" s="15"/>
      <c r="CP155" s="15"/>
      <c r="CQ155" s="15"/>
      <c r="CR155" s="15"/>
      <c r="CS155" s="15"/>
      <c r="CT155" s="15"/>
      <c r="CU155" s="15"/>
      <c r="CV155" s="15"/>
      <c r="CW155" s="15"/>
      <c r="CX155" s="15"/>
      <c r="CY155" s="15"/>
      <c r="CZ155" s="15"/>
      <c r="DA155" s="15"/>
      <c r="DB155" s="15"/>
      <c r="DC155" s="15"/>
      <c r="DD155" s="15"/>
      <c r="DE155" s="15"/>
      <c r="DF155" s="15"/>
      <c r="DG155" s="15"/>
      <c r="DH155" s="15"/>
      <c r="DI155" s="15"/>
      <c r="DJ155" s="15"/>
      <c r="DK155" s="15"/>
      <c r="DL155" s="15"/>
      <c r="DM155" s="15"/>
      <c r="DN155" s="15"/>
      <c r="DO155" s="15"/>
      <c r="DP155" s="15"/>
      <c r="DQ155" s="15"/>
      <c r="DR155" s="15"/>
      <c r="DS155" s="15"/>
      <c r="DT155" s="15"/>
      <c r="DU155" s="15"/>
      <c r="DV155" s="15"/>
      <c r="DW155" s="15"/>
      <c r="DX155" s="15"/>
      <c r="DY155" s="15"/>
      <c r="DZ155" s="15"/>
      <c r="EA155" s="15"/>
      <c r="EB155" s="15"/>
      <c r="EC155" s="15"/>
      <c r="ED155" s="15"/>
      <c r="EE155" s="15"/>
      <c r="EF155" s="15"/>
      <c r="EG155" s="15"/>
      <c r="EH155" s="15"/>
      <c r="EI155" s="15"/>
      <c r="EJ155" s="15"/>
      <c r="EK155" s="15"/>
      <c r="EL155" s="15"/>
      <c r="EM155" s="15"/>
      <c r="EN155" s="15"/>
      <c r="EO155" s="15"/>
      <c r="EP155" s="15"/>
      <c r="EQ155" s="15"/>
      <c r="ER155" s="15"/>
      <c r="ES155" s="15"/>
      <c r="ET155" s="15"/>
      <c r="EU155" s="15"/>
      <c r="EV155" s="15"/>
      <c r="EW155" s="15"/>
      <c r="EX155" s="15"/>
      <c r="EY155" s="15"/>
      <c r="EZ155" s="15"/>
      <c r="FA155" s="15"/>
      <c r="FB155" s="15"/>
      <c r="FC155" s="15"/>
      <c r="FD155" s="15"/>
      <c r="FE155" s="15"/>
      <c r="FF155" s="15"/>
      <c r="FG155" s="15"/>
      <c r="FH155" s="15"/>
      <c r="FI155" s="15"/>
      <c r="FJ155" s="15"/>
      <c r="FK155" s="15"/>
      <c r="FL155" s="15"/>
      <c r="FM155" s="15"/>
      <c r="FN155" s="15"/>
      <c r="FO155" s="15"/>
      <c r="FP155" s="15"/>
      <c r="FQ155" s="15"/>
      <c r="FR155" s="15"/>
      <c r="FS155" s="15"/>
      <c r="FT155" s="15"/>
      <c r="FU155" s="15"/>
      <c r="FV155" s="15"/>
      <c r="FW155" s="15"/>
      <c r="FX155" s="15"/>
      <c r="FY155" s="15"/>
      <c r="FZ155" s="15"/>
      <c r="GA155" s="15"/>
      <c r="GB155" s="15"/>
      <c r="GC155" s="15"/>
      <c r="GD155" s="15"/>
      <c r="GE155" s="15"/>
      <c r="GF155" s="15"/>
      <c r="GG155" s="15"/>
      <c r="GH155" s="15"/>
      <c r="GI155" s="15"/>
      <c r="GJ155" s="15"/>
      <c r="GK155" s="15"/>
      <c r="GL155" s="15"/>
      <c r="GM155" s="15"/>
      <c r="GN155" s="15"/>
      <c r="GO155" s="15"/>
      <c r="GP155" s="15"/>
      <c r="GQ155" s="15"/>
      <c r="GR155" s="15"/>
      <c r="GS155" s="15"/>
      <c r="GT155" s="15"/>
      <c r="GU155" s="15"/>
      <c r="GV155" s="15"/>
      <c r="GW155" s="15"/>
      <c r="GX155" s="15"/>
      <c r="GY155" s="15"/>
      <c r="GZ155" s="15"/>
      <c r="HA155" s="15"/>
      <c r="HB155" s="15"/>
      <c r="HC155" s="15"/>
      <c r="HD155" s="15"/>
      <c r="HE155" s="15"/>
      <c r="HF155" s="15"/>
      <c r="HG155" s="15"/>
      <c r="HH155" s="15"/>
      <c r="HI155" s="15"/>
      <c r="HJ155" s="15"/>
      <c r="HK155" s="15"/>
      <c r="HL155" s="15"/>
      <c r="HM155" s="15"/>
      <c r="HN155" s="15"/>
      <c r="HO155" s="15"/>
      <c r="HP155" s="15"/>
      <c r="HQ155" s="15"/>
      <c r="HR155" s="15"/>
      <c r="HS155" s="15"/>
      <c r="HT155" s="15"/>
      <c r="HU155" s="15"/>
      <c r="HV155" s="15"/>
      <c r="HW155" s="15"/>
      <c r="HX155" s="15"/>
      <c r="HY155" s="15"/>
      <c r="HZ155" s="15"/>
      <c r="IA155" s="15"/>
      <c r="IB155" s="15"/>
      <c r="IC155" s="15"/>
      <c r="ID155" s="15"/>
      <c r="IE155" s="15"/>
      <c r="IF155" s="15"/>
      <c r="IG155" s="15"/>
      <c r="IH155" s="15"/>
      <c r="II155" s="15"/>
      <c r="IJ155" s="15"/>
      <c r="IK155" s="15"/>
    </row>
    <row r="156" spans="1:245" s="16" customFormat="1" ht="87" customHeight="1" x14ac:dyDescent="0.2">
      <c r="A156" s="450" t="s">
        <v>13</v>
      </c>
      <c r="B156" s="518" t="s">
        <v>6</v>
      </c>
      <c r="C156" s="454" t="s">
        <v>6</v>
      </c>
      <c r="D156" s="455" t="s">
        <v>101</v>
      </c>
      <c r="E156" s="456" t="s">
        <v>40</v>
      </c>
      <c r="F156" s="194" t="s">
        <v>8</v>
      </c>
      <c r="G156" s="133"/>
      <c r="H156" s="133">
        <v>6</v>
      </c>
      <c r="I156" s="134">
        <v>5</v>
      </c>
      <c r="J156" s="133">
        <v>6</v>
      </c>
      <c r="K156" s="133">
        <v>6</v>
      </c>
      <c r="L156" s="135" t="s">
        <v>163</v>
      </c>
      <c r="M156" s="136">
        <v>20</v>
      </c>
      <c r="N156" s="136">
        <v>20</v>
      </c>
      <c r="O156" s="136">
        <v>20</v>
      </c>
      <c r="P156" s="107"/>
      <c r="Q156" s="107"/>
      <c r="R156" s="107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  <c r="AV156" s="15"/>
      <c r="AW156" s="15"/>
      <c r="AX156" s="15"/>
      <c r="AY156" s="15"/>
      <c r="AZ156" s="15"/>
      <c r="BA156" s="15"/>
      <c r="BB156" s="15"/>
      <c r="BC156" s="15"/>
      <c r="BD156" s="15"/>
      <c r="BE156" s="15"/>
      <c r="BF156" s="15"/>
      <c r="BG156" s="15"/>
      <c r="BH156" s="15"/>
      <c r="BI156" s="15"/>
      <c r="BJ156" s="15"/>
      <c r="BK156" s="15"/>
      <c r="BL156" s="15"/>
      <c r="BM156" s="15"/>
      <c r="BN156" s="15"/>
      <c r="BO156" s="15"/>
      <c r="BP156" s="15"/>
      <c r="BQ156" s="15"/>
      <c r="BR156" s="15"/>
      <c r="BS156" s="15"/>
      <c r="BT156" s="15"/>
      <c r="BU156" s="15"/>
      <c r="BV156" s="15"/>
      <c r="BW156" s="15"/>
      <c r="BX156" s="15"/>
      <c r="BY156" s="15"/>
      <c r="BZ156" s="15"/>
      <c r="CA156" s="15"/>
      <c r="CB156" s="15"/>
      <c r="CC156" s="15"/>
      <c r="CD156" s="15"/>
      <c r="CE156" s="15"/>
      <c r="CF156" s="15"/>
      <c r="CG156" s="15"/>
      <c r="CH156" s="15"/>
      <c r="CI156" s="15"/>
      <c r="CJ156" s="15"/>
      <c r="CK156" s="15"/>
      <c r="CL156" s="15"/>
      <c r="CM156" s="15"/>
      <c r="CN156" s="15"/>
      <c r="CO156" s="15"/>
      <c r="CP156" s="15"/>
      <c r="CQ156" s="15"/>
      <c r="CR156" s="15"/>
      <c r="CS156" s="15"/>
      <c r="CT156" s="15"/>
      <c r="CU156" s="15"/>
      <c r="CV156" s="15"/>
      <c r="CW156" s="15"/>
      <c r="CX156" s="15"/>
      <c r="CY156" s="15"/>
      <c r="CZ156" s="15"/>
      <c r="DA156" s="15"/>
      <c r="DB156" s="15"/>
      <c r="DC156" s="15"/>
      <c r="DD156" s="15"/>
      <c r="DE156" s="15"/>
      <c r="DF156" s="15"/>
      <c r="DG156" s="15"/>
      <c r="DH156" s="15"/>
      <c r="DI156" s="15"/>
      <c r="DJ156" s="15"/>
      <c r="DK156" s="15"/>
      <c r="DL156" s="15"/>
      <c r="DM156" s="15"/>
      <c r="DN156" s="15"/>
      <c r="DO156" s="15"/>
      <c r="DP156" s="15"/>
      <c r="DQ156" s="15"/>
      <c r="DR156" s="15"/>
      <c r="DS156" s="15"/>
      <c r="DT156" s="15"/>
      <c r="DU156" s="15"/>
      <c r="DV156" s="15"/>
      <c r="DW156" s="15"/>
      <c r="DX156" s="15"/>
      <c r="DY156" s="15"/>
      <c r="DZ156" s="15"/>
      <c r="EA156" s="15"/>
      <c r="EB156" s="15"/>
      <c r="EC156" s="15"/>
      <c r="ED156" s="15"/>
      <c r="EE156" s="15"/>
      <c r="EF156" s="15"/>
      <c r="EG156" s="15"/>
      <c r="EH156" s="15"/>
      <c r="EI156" s="15"/>
      <c r="EJ156" s="15"/>
      <c r="EK156" s="15"/>
      <c r="EL156" s="15"/>
      <c r="EM156" s="15"/>
      <c r="EN156" s="15"/>
      <c r="EO156" s="15"/>
      <c r="EP156" s="15"/>
      <c r="EQ156" s="15"/>
      <c r="ER156" s="15"/>
      <c r="ES156" s="15"/>
      <c r="ET156" s="15"/>
      <c r="EU156" s="15"/>
      <c r="EV156" s="15"/>
      <c r="EW156" s="15"/>
      <c r="EX156" s="15"/>
      <c r="EY156" s="15"/>
      <c r="EZ156" s="15"/>
      <c r="FA156" s="15"/>
      <c r="FB156" s="15"/>
      <c r="FC156" s="15"/>
      <c r="FD156" s="15"/>
      <c r="FE156" s="15"/>
      <c r="FF156" s="15"/>
      <c r="FG156" s="15"/>
      <c r="FH156" s="15"/>
      <c r="FI156" s="15"/>
      <c r="FJ156" s="15"/>
      <c r="FK156" s="15"/>
      <c r="FL156" s="15"/>
      <c r="FM156" s="15"/>
      <c r="FN156" s="15"/>
      <c r="FO156" s="15"/>
      <c r="FP156" s="15"/>
      <c r="FQ156" s="15"/>
      <c r="FR156" s="15"/>
      <c r="FS156" s="15"/>
      <c r="FT156" s="15"/>
      <c r="FU156" s="15"/>
      <c r="FV156" s="15"/>
      <c r="FW156" s="15"/>
      <c r="FX156" s="15"/>
      <c r="FY156" s="15"/>
      <c r="FZ156" s="15"/>
      <c r="GA156" s="15"/>
      <c r="GB156" s="15"/>
      <c r="GC156" s="15"/>
      <c r="GD156" s="15"/>
      <c r="GE156" s="15"/>
      <c r="GF156" s="15"/>
      <c r="GG156" s="15"/>
      <c r="GH156" s="15"/>
      <c r="GI156" s="15"/>
      <c r="GJ156" s="15"/>
      <c r="GK156" s="15"/>
      <c r="GL156" s="15"/>
      <c r="GM156" s="15"/>
      <c r="GN156" s="15"/>
      <c r="GO156" s="15"/>
      <c r="GP156" s="15"/>
      <c r="GQ156" s="15"/>
      <c r="GR156" s="15"/>
      <c r="GS156" s="15"/>
      <c r="GT156" s="15"/>
      <c r="GU156" s="15"/>
      <c r="GV156" s="15"/>
      <c r="GW156" s="15"/>
      <c r="GX156" s="15"/>
      <c r="GY156" s="15"/>
      <c r="GZ156" s="15"/>
      <c r="HA156" s="15"/>
      <c r="HB156" s="15"/>
      <c r="HC156" s="15"/>
      <c r="HD156" s="15"/>
      <c r="HE156" s="15"/>
      <c r="HF156" s="15"/>
      <c r="HG156" s="15"/>
      <c r="HH156" s="15"/>
      <c r="HI156" s="15"/>
      <c r="HJ156" s="15"/>
      <c r="HK156" s="15"/>
      <c r="HL156" s="15"/>
      <c r="HM156" s="15"/>
      <c r="HN156" s="15"/>
      <c r="HO156" s="15"/>
      <c r="HP156" s="15"/>
      <c r="HQ156" s="15"/>
      <c r="HR156" s="15"/>
      <c r="HS156" s="15"/>
      <c r="HT156" s="15"/>
      <c r="HU156" s="15"/>
      <c r="HV156" s="15"/>
      <c r="HW156" s="15"/>
      <c r="HX156" s="15"/>
      <c r="HY156" s="15"/>
      <c r="HZ156" s="15"/>
      <c r="IA156" s="15"/>
      <c r="IB156" s="15"/>
      <c r="IC156" s="15"/>
      <c r="ID156" s="15"/>
      <c r="IE156" s="15"/>
      <c r="IF156" s="15"/>
      <c r="IG156" s="15"/>
      <c r="IH156" s="15"/>
      <c r="II156" s="15"/>
      <c r="IJ156" s="15"/>
      <c r="IK156" s="15"/>
    </row>
    <row r="157" spans="1:245" s="16" customFormat="1" ht="20.25" customHeight="1" x14ac:dyDescent="0.2">
      <c r="A157" s="450"/>
      <c r="B157" s="518"/>
      <c r="C157" s="454"/>
      <c r="D157" s="455"/>
      <c r="E157" s="456"/>
      <c r="F157" s="195" t="s">
        <v>102</v>
      </c>
      <c r="G157" s="137">
        <f>SUM(G156)</f>
        <v>0</v>
      </c>
      <c r="H157" s="137">
        <f t="shared" ref="H157:K157" si="33">SUM(H156)</f>
        <v>6</v>
      </c>
      <c r="I157" s="137">
        <f t="shared" si="33"/>
        <v>5</v>
      </c>
      <c r="J157" s="137">
        <f t="shared" si="33"/>
        <v>6</v>
      </c>
      <c r="K157" s="137">
        <f t="shared" si="33"/>
        <v>6</v>
      </c>
      <c r="L157" s="531"/>
      <c r="M157" s="532"/>
      <c r="N157" s="532"/>
      <c r="O157" s="533"/>
      <c r="P157" s="29"/>
      <c r="Q157" s="30"/>
      <c r="R157" s="30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  <c r="AV157" s="15"/>
      <c r="AW157" s="15"/>
      <c r="AX157" s="15"/>
      <c r="AY157" s="15"/>
      <c r="AZ157" s="15"/>
      <c r="BA157" s="15"/>
      <c r="BB157" s="15"/>
      <c r="BC157" s="15"/>
      <c r="BD157" s="15"/>
      <c r="BE157" s="15"/>
      <c r="BF157" s="15"/>
      <c r="BG157" s="15"/>
      <c r="BH157" s="15"/>
      <c r="BI157" s="15"/>
      <c r="BJ157" s="15"/>
      <c r="BK157" s="15"/>
      <c r="BL157" s="15"/>
      <c r="BM157" s="15"/>
      <c r="BN157" s="15"/>
      <c r="BO157" s="15"/>
      <c r="BP157" s="15"/>
      <c r="BQ157" s="15"/>
      <c r="BR157" s="15"/>
      <c r="BS157" s="15"/>
      <c r="BT157" s="15"/>
      <c r="BU157" s="15"/>
      <c r="BV157" s="15"/>
      <c r="BW157" s="15"/>
      <c r="BX157" s="15"/>
      <c r="BY157" s="15"/>
      <c r="BZ157" s="15"/>
      <c r="CA157" s="15"/>
      <c r="CB157" s="15"/>
      <c r="CC157" s="15"/>
      <c r="CD157" s="15"/>
      <c r="CE157" s="15"/>
      <c r="CF157" s="15"/>
      <c r="CG157" s="15"/>
      <c r="CH157" s="15"/>
      <c r="CI157" s="15"/>
      <c r="CJ157" s="15"/>
      <c r="CK157" s="15"/>
      <c r="CL157" s="15"/>
      <c r="CM157" s="15"/>
      <c r="CN157" s="15"/>
      <c r="CO157" s="15"/>
      <c r="CP157" s="15"/>
      <c r="CQ157" s="15"/>
      <c r="CR157" s="15"/>
      <c r="CS157" s="15"/>
      <c r="CT157" s="15"/>
      <c r="CU157" s="15"/>
      <c r="CV157" s="15"/>
      <c r="CW157" s="15"/>
      <c r="CX157" s="15"/>
      <c r="CY157" s="15"/>
      <c r="CZ157" s="15"/>
      <c r="DA157" s="15"/>
      <c r="DB157" s="15"/>
      <c r="DC157" s="15"/>
      <c r="DD157" s="15"/>
      <c r="DE157" s="15"/>
      <c r="DF157" s="15"/>
      <c r="DG157" s="15"/>
      <c r="DH157" s="15"/>
      <c r="DI157" s="15"/>
      <c r="DJ157" s="15"/>
      <c r="DK157" s="15"/>
      <c r="DL157" s="15"/>
      <c r="DM157" s="15"/>
      <c r="DN157" s="15"/>
      <c r="DO157" s="15"/>
      <c r="DP157" s="15"/>
      <c r="DQ157" s="15"/>
      <c r="DR157" s="15"/>
      <c r="DS157" s="15"/>
      <c r="DT157" s="15"/>
      <c r="DU157" s="15"/>
      <c r="DV157" s="15"/>
      <c r="DW157" s="15"/>
      <c r="DX157" s="15"/>
      <c r="DY157" s="15"/>
      <c r="DZ157" s="15"/>
      <c r="EA157" s="15"/>
      <c r="EB157" s="15"/>
      <c r="EC157" s="15"/>
      <c r="ED157" s="15"/>
      <c r="EE157" s="15"/>
      <c r="EF157" s="15"/>
      <c r="EG157" s="15"/>
      <c r="EH157" s="15"/>
      <c r="EI157" s="15"/>
      <c r="EJ157" s="15"/>
      <c r="EK157" s="15"/>
      <c r="EL157" s="15"/>
      <c r="EM157" s="15"/>
      <c r="EN157" s="15"/>
      <c r="EO157" s="15"/>
      <c r="EP157" s="15"/>
      <c r="EQ157" s="15"/>
      <c r="ER157" s="15"/>
      <c r="ES157" s="15"/>
      <c r="ET157" s="15"/>
      <c r="EU157" s="15"/>
      <c r="EV157" s="15"/>
      <c r="EW157" s="15"/>
      <c r="EX157" s="15"/>
      <c r="EY157" s="15"/>
      <c r="EZ157" s="15"/>
      <c r="FA157" s="15"/>
      <c r="FB157" s="15"/>
      <c r="FC157" s="15"/>
      <c r="FD157" s="15"/>
      <c r="FE157" s="15"/>
      <c r="FF157" s="15"/>
      <c r="FG157" s="15"/>
      <c r="FH157" s="15"/>
      <c r="FI157" s="15"/>
      <c r="FJ157" s="15"/>
      <c r="FK157" s="15"/>
      <c r="FL157" s="15"/>
      <c r="FM157" s="15"/>
      <c r="FN157" s="15"/>
      <c r="FO157" s="15"/>
      <c r="FP157" s="15"/>
      <c r="FQ157" s="15"/>
      <c r="FR157" s="15"/>
      <c r="FS157" s="15"/>
      <c r="FT157" s="15"/>
      <c r="FU157" s="15"/>
      <c r="FV157" s="15"/>
      <c r="FW157" s="15"/>
      <c r="FX157" s="15"/>
      <c r="FY157" s="15"/>
      <c r="FZ157" s="15"/>
      <c r="GA157" s="15"/>
      <c r="GB157" s="15"/>
      <c r="GC157" s="15"/>
      <c r="GD157" s="15"/>
      <c r="GE157" s="15"/>
      <c r="GF157" s="15"/>
      <c r="GG157" s="15"/>
      <c r="GH157" s="15"/>
      <c r="GI157" s="15"/>
      <c r="GJ157" s="15"/>
      <c r="GK157" s="15"/>
      <c r="GL157" s="15"/>
      <c r="GM157" s="15"/>
      <c r="GN157" s="15"/>
      <c r="GO157" s="15"/>
      <c r="GP157" s="15"/>
      <c r="GQ157" s="15"/>
      <c r="GR157" s="15"/>
      <c r="GS157" s="15"/>
      <c r="GT157" s="15"/>
      <c r="GU157" s="15"/>
      <c r="GV157" s="15"/>
      <c r="GW157" s="15"/>
      <c r="GX157" s="15"/>
      <c r="GY157" s="15"/>
      <c r="GZ157" s="15"/>
      <c r="HA157" s="15"/>
      <c r="HB157" s="15"/>
      <c r="HC157" s="15"/>
      <c r="HD157" s="15"/>
      <c r="HE157" s="15"/>
      <c r="HF157" s="15"/>
      <c r="HG157" s="15"/>
      <c r="HH157" s="15"/>
      <c r="HI157" s="15"/>
      <c r="HJ157" s="15"/>
      <c r="HK157" s="15"/>
      <c r="HL157" s="15"/>
      <c r="HM157" s="15"/>
      <c r="HN157" s="15"/>
      <c r="HO157" s="15"/>
      <c r="HP157" s="15"/>
      <c r="HQ157" s="15"/>
      <c r="HR157" s="15"/>
      <c r="HS157" s="15"/>
      <c r="HT157" s="15"/>
      <c r="HU157" s="15"/>
      <c r="HV157" s="15"/>
      <c r="HW157" s="15"/>
      <c r="HX157" s="15"/>
      <c r="HY157" s="15"/>
      <c r="HZ157" s="15"/>
      <c r="IA157" s="15"/>
      <c r="IB157" s="15"/>
      <c r="IC157" s="15"/>
      <c r="ID157" s="15"/>
      <c r="IE157" s="15"/>
      <c r="IF157" s="15"/>
      <c r="IG157" s="15"/>
      <c r="IH157" s="15"/>
      <c r="II157" s="15"/>
      <c r="IJ157" s="15"/>
      <c r="IK157" s="15"/>
    </row>
    <row r="158" spans="1:245" s="16" customFormat="1" ht="51.75" customHeight="1" x14ac:dyDescent="0.2">
      <c r="A158" s="450" t="s">
        <v>13</v>
      </c>
      <c r="B158" s="518" t="s">
        <v>6</v>
      </c>
      <c r="C158" s="454" t="s">
        <v>10</v>
      </c>
      <c r="D158" s="579" t="s">
        <v>184</v>
      </c>
      <c r="E158" s="456" t="s">
        <v>40</v>
      </c>
      <c r="F158" s="194" t="s">
        <v>8</v>
      </c>
      <c r="G158" s="133"/>
      <c r="H158" s="214">
        <f>278.6+100</f>
        <v>378.6</v>
      </c>
      <c r="I158" s="134">
        <v>388.6</v>
      </c>
      <c r="J158" s="214">
        <v>400</v>
      </c>
      <c r="K158" s="214">
        <v>400</v>
      </c>
      <c r="L158" s="537" t="s">
        <v>103</v>
      </c>
      <c r="M158" s="540">
        <v>100</v>
      </c>
      <c r="N158" s="540">
        <v>100</v>
      </c>
      <c r="O158" s="540">
        <v>100</v>
      </c>
      <c r="P158" s="29"/>
      <c r="Q158" s="30"/>
      <c r="R158" s="30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  <c r="AV158" s="15"/>
      <c r="AW158" s="15"/>
      <c r="AX158" s="15"/>
      <c r="AY158" s="15"/>
      <c r="AZ158" s="15"/>
      <c r="BA158" s="15"/>
      <c r="BB158" s="15"/>
      <c r="BC158" s="15"/>
      <c r="BD158" s="15"/>
      <c r="BE158" s="15"/>
      <c r="BF158" s="15"/>
      <c r="BG158" s="15"/>
      <c r="BH158" s="15"/>
      <c r="BI158" s="15"/>
      <c r="BJ158" s="15"/>
      <c r="BK158" s="15"/>
      <c r="BL158" s="15"/>
      <c r="BM158" s="15"/>
      <c r="BN158" s="15"/>
      <c r="BO158" s="15"/>
      <c r="BP158" s="15"/>
      <c r="BQ158" s="15"/>
      <c r="BR158" s="15"/>
      <c r="BS158" s="15"/>
      <c r="BT158" s="15"/>
      <c r="BU158" s="15"/>
      <c r="BV158" s="15"/>
      <c r="BW158" s="15"/>
      <c r="BX158" s="15"/>
      <c r="BY158" s="15"/>
      <c r="BZ158" s="15"/>
      <c r="CA158" s="15"/>
      <c r="CB158" s="15"/>
      <c r="CC158" s="15"/>
      <c r="CD158" s="15"/>
      <c r="CE158" s="15"/>
      <c r="CF158" s="15"/>
      <c r="CG158" s="15"/>
      <c r="CH158" s="15"/>
      <c r="CI158" s="15"/>
      <c r="CJ158" s="15"/>
      <c r="CK158" s="15"/>
      <c r="CL158" s="15"/>
      <c r="CM158" s="15"/>
      <c r="CN158" s="15"/>
      <c r="CO158" s="15"/>
      <c r="CP158" s="15"/>
      <c r="CQ158" s="15"/>
      <c r="CR158" s="15"/>
      <c r="CS158" s="15"/>
      <c r="CT158" s="15"/>
      <c r="CU158" s="15"/>
      <c r="CV158" s="15"/>
      <c r="CW158" s="15"/>
      <c r="CX158" s="15"/>
      <c r="CY158" s="15"/>
      <c r="CZ158" s="15"/>
      <c r="DA158" s="15"/>
      <c r="DB158" s="15"/>
      <c r="DC158" s="15"/>
      <c r="DD158" s="15"/>
      <c r="DE158" s="15"/>
      <c r="DF158" s="15"/>
      <c r="DG158" s="15"/>
      <c r="DH158" s="15"/>
      <c r="DI158" s="15"/>
      <c r="DJ158" s="15"/>
      <c r="DK158" s="15"/>
      <c r="DL158" s="15"/>
      <c r="DM158" s="15"/>
      <c r="DN158" s="15"/>
      <c r="DO158" s="15"/>
      <c r="DP158" s="15"/>
      <c r="DQ158" s="15"/>
      <c r="DR158" s="15"/>
      <c r="DS158" s="15"/>
      <c r="DT158" s="15"/>
      <c r="DU158" s="15"/>
      <c r="DV158" s="15"/>
      <c r="DW158" s="15"/>
      <c r="DX158" s="15"/>
      <c r="DY158" s="15"/>
      <c r="DZ158" s="15"/>
      <c r="EA158" s="15"/>
      <c r="EB158" s="15"/>
      <c r="EC158" s="15"/>
      <c r="ED158" s="15"/>
      <c r="EE158" s="15"/>
      <c r="EF158" s="15"/>
      <c r="EG158" s="15"/>
      <c r="EH158" s="15"/>
      <c r="EI158" s="15"/>
      <c r="EJ158" s="15"/>
      <c r="EK158" s="15"/>
      <c r="EL158" s="15"/>
      <c r="EM158" s="15"/>
      <c r="EN158" s="15"/>
      <c r="EO158" s="15"/>
      <c r="EP158" s="15"/>
      <c r="EQ158" s="15"/>
      <c r="ER158" s="15"/>
      <c r="ES158" s="15"/>
      <c r="ET158" s="15"/>
      <c r="EU158" s="15"/>
      <c r="EV158" s="15"/>
      <c r="EW158" s="15"/>
      <c r="EX158" s="15"/>
      <c r="EY158" s="15"/>
      <c r="EZ158" s="15"/>
      <c r="FA158" s="15"/>
      <c r="FB158" s="15"/>
      <c r="FC158" s="15"/>
      <c r="FD158" s="15"/>
      <c r="FE158" s="15"/>
      <c r="FF158" s="15"/>
      <c r="FG158" s="15"/>
      <c r="FH158" s="15"/>
      <c r="FI158" s="15"/>
      <c r="FJ158" s="15"/>
      <c r="FK158" s="15"/>
      <c r="FL158" s="15"/>
      <c r="FM158" s="15"/>
      <c r="FN158" s="15"/>
      <c r="FO158" s="15"/>
      <c r="FP158" s="15"/>
      <c r="FQ158" s="15"/>
      <c r="FR158" s="15"/>
      <c r="FS158" s="15"/>
      <c r="FT158" s="15"/>
      <c r="FU158" s="15"/>
      <c r="FV158" s="15"/>
      <c r="FW158" s="15"/>
      <c r="FX158" s="15"/>
      <c r="FY158" s="15"/>
      <c r="FZ158" s="15"/>
      <c r="GA158" s="15"/>
      <c r="GB158" s="15"/>
      <c r="GC158" s="15"/>
      <c r="GD158" s="15"/>
      <c r="GE158" s="15"/>
      <c r="GF158" s="15"/>
      <c r="GG158" s="15"/>
      <c r="GH158" s="15"/>
      <c r="GI158" s="15"/>
      <c r="GJ158" s="15"/>
      <c r="GK158" s="15"/>
      <c r="GL158" s="15"/>
      <c r="GM158" s="15"/>
      <c r="GN158" s="15"/>
      <c r="GO158" s="15"/>
      <c r="GP158" s="15"/>
      <c r="GQ158" s="15"/>
      <c r="GR158" s="15"/>
      <c r="GS158" s="15"/>
      <c r="GT158" s="15"/>
      <c r="GU158" s="15"/>
      <c r="GV158" s="15"/>
      <c r="GW158" s="15"/>
      <c r="GX158" s="15"/>
      <c r="GY158" s="15"/>
      <c r="GZ158" s="15"/>
      <c r="HA158" s="15"/>
      <c r="HB158" s="15"/>
      <c r="HC158" s="15"/>
      <c r="HD158" s="15"/>
      <c r="HE158" s="15"/>
      <c r="HF158" s="15"/>
      <c r="HG158" s="15"/>
      <c r="HH158" s="15"/>
      <c r="HI158" s="15"/>
      <c r="HJ158" s="15"/>
      <c r="HK158" s="15"/>
      <c r="HL158" s="15"/>
      <c r="HM158" s="15"/>
      <c r="HN158" s="15"/>
      <c r="HO158" s="15"/>
      <c r="HP158" s="15"/>
      <c r="HQ158" s="15"/>
      <c r="HR158" s="15"/>
      <c r="HS158" s="15"/>
      <c r="HT158" s="15"/>
      <c r="HU158" s="15"/>
      <c r="HV158" s="15"/>
      <c r="HW158" s="15"/>
      <c r="HX158" s="15"/>
      <c r="HY158" s="15"/>
      <c r="HZ158" s="15"/>
      <c r="IA158" s="15"/>
      <c r="IB158" s="15"/>
      <c r="IC158" s="15"/>
      <c r="ID158" s="15"/>
      <c r="IE158" s="15"/>
      <c r="IF158" s="15"/>
      <c r="IG158" s="15"/>
      <c r="IH158" s="15"/>
      <c r="II158" s="15"/>
      <c r="IJ158" s="15"/>
      <c r="IK158" s="15"/>
    </row>
    <row r="159" spans="1:245" s="16" customFormat="1" ht="62.25" customHeight="1" x14ac:dyDescent="0.2">
      <c r="A159" s="450"/>
      <c r="B159" s="518"/>
      <c r="C159" s="454"/>
      <c r="D159" s="579"/>
      <c r="E159" s="456"/>
      <c r="F159" s="212" t="s">
        <v>179</v>
      </c>
      <c r="G159" s="214"/>
      <c r="H159" s="214">
        <v>11.4</v>
      </c>
      <c r="I159" s="134">
        <v>11.4</v>
      </c>
      <c r="J159" s="214"/>
      <c r="K159" s="214"/>
      <c r="L159" s="539"/>
      <c r="M159" s="542"/>
      <c r="N159" s="542"/>
      <c r="O159" s="542"/>
      <c r="P159" s="29"/>
      <c r="Q159" s="30"/>
      <c r="R159" s="30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  <c r="AV159" s="15"/>
      <c r="AW159" s="15"/>
      <c r="AX159" s="15"/>
      <c r="AY159" s="15"/>
      <c r="AZ159" s="15"/>
      <c r="BA159" s="15"/>
      <c r="BB159" s="15"/>
      <c r="BC159" s="15"/>
      <c r="BD159" s="15"/>
      <c r="BE159" s="15"/>
      <c r="BF159" s="15"/>
      <c r="BG159" s="15"/>
      <c r="BH159" s="15"/>
      <c r="BI159" s="15"/>
      <c r="BJ159" s="15"/>
      <c r="BK159" s="15"/>
      <c r="BL159" s="15"/>
      <c r="BM159" s="15"/>
      <c r="BN159" s="15"/>
      <c r="BO159" s="15"/>
      <c r="BP159" s="15"/>
      <c r="BQ159" s="15"/>
      <c r="BR159" s="15"/>
      <c r="BS159" s="15"/>
      <c r="BT159" s="15"/>
      <c r="BU159" s="15"/>
      <c r="BV159" s="15"/>
      <c r="BW159" s="15"/>
      <c r="BX159" s="15"/>
      <c r="BY159" s="15"/>
      <c r="BZ159" s="15"/>
      <c r="CA159" s="15"/>
      <c r="CB159" s="15"/>
      <c r="CC159" s="15"/>
      <c r="CD159" s="15"/>
      <c r="CE159" s="15"/>
      <c r="CF159" s="15"/>
      <c r="CG159" s="15"/>
      <c r="CH159" s="15"/>
      <c r="CI159" s="15"/>
      <c r="CJ159" s="15"/>
      <c r="CK159" s="15"/>
      <c r="CL159" s="15"/>
      <c r="CM159" s="15"/>
      <c r="CN159" s="15"/>
      <c r="CO159" s="15"/>
      <c r="CP159" s="15"/>
      <c r="CQ159" s="15"/>
      <c r="CR159" s="15"/>
      <c r="CS159" s="15"/>
      <c r="CT159" s="15"/>
      <c r="CU159" s="15"/>
      <c r="CV159" s="15"/>
      <c r="CW159" s="15"/>
      <c r="CX159" s="15"/>
      <c r="CY159" s="15"/>
      <c r="CZ159" s="15"/>
      <c r="DA159" s="15"/>
      <c r="DB159" s="15"/>
      <c r="DC159" s="15"/>
      <c r="DD159" s="15"/>
      <c r="DE159" s="15"/>
      <c r="DF159" s="15"/>
      <c r="DG159" s="15"/>
      <c r="DH159" s="15"/>
      <c r="DI159" s="15"/>
      <c r="DJ159" s="15"/>
      <c r="DK159" s="15"/>
      <c r="DL159" s="15"/>
      <c r="DM159" s="15"/>
      <c r="DN159" s="15"/>
      <c r="DO159" s="15"/>
      <c r="DP159" s="15"/>
      <c r="DQ159" s="15"/>
      <c r="DR159" s="15"/>
      <c r="DS159" s="15"/>
      <c r="DT159" s="15"/>
      <c r="DU159" s="15"/>
      <c r="DV159" s="15"/>
      <c r="DW159" s="15"/>
      <c r="DX159" s="15"/>
      <c r="DY159" s="15"/>
      <c r="DZ159" s="15"/>
      <c r="EA159" s="15"/>
      <c r="EB159" s="15"/>
      <c r="EC159" s="15"/>
      <c r="ED159" s="15"/>
      <c r="EE159" s="15"/>
      <c r="EF159" s="15"/>
      <c r="EG159" s="15"/>
      <c r="EH159" s="15"/>
      <c r="EI159" s="15"/>
      <c r="EJ159" s="15"/>
      <c r="EK159" s="15"/>
      <c r="EL159" s="15"/>
      <c r="EM159" s="15"/>
      <c r="EN159" s="15"/>
      <c r="EO159" s="15"/>
      <c r="EP159" s="15"/>
      <c r="EQ159" s="15"/>
      <c r="ER159" s="15"/>
      <c r="ES159" s="15"/>
      <c r="ET159" s="15"/>
      <c r="EU159" s="15"/>
      <c r="EV159" s="15"/>
      <c r="EW159" s="15"/>
      <c r="EX159" s="15"/>
      <c r="EY159" s="15"/>
      <c r="EZ159" s="15"/>
      <c r="FA159" s="15"/>
      <c r="FB159" s="15"/>
      <c r="FC159" s="15"/>
      <c r="FD159" s="15"/>
      <c r="FE159" s="15"/>
      <c r="FF159" s="15"/>
      <c r="FG159" s="15"/>
      <c r="FH159" s="15"/>
      <c r="FI159" s="15"/>
      <c r="FJ159" s="15"/>
      <c r="FK159" s="15"/>
      <c r="FL159" s="15"/>
      <c r="FM159" s="15"/>
      <c r="FN159" s="15"/>
      <c r="FO159" s="15"/>
      <c r="FP159" s="15"/>
      <c r="FQ159" s="15"/>
      <c r="FR159" s="15"/>
      <c r="FS159" s="15"/>
      <c r="FT159" s="15"/>
      <c r="FU159" s="15"/>
      <c r="FV159" s="15"/>
      <c r="FW159" s="15"/>
      <c r="FX159" s="15"/>
      <c r="FY159" s="15"/>
      <c r="FZ159" s="15"/>
      <c r="GA159" s="15"/>
      <c r="GB159" s="15"/>
      <c r="GC159" s="15"/>
      <c r="GD159" s="15"/>
      <c r="GE159" s="15"/>
      <c r="GF159" s="15"/>
      <c r="GG159" s="15"/>
      <c r="GH159" s="15"/>
      <c r="GI159" s="15"/>
      <c r="GJ159" s="15"/>
      <c r="GK159" s="15"/>
      <c r="GL159" s="15"/>
      <c r="GM159" s="15"/>
      <c r="GN159" s="15"/>
      <c r="GO159" s="15"/>
      <c r="GP159" s="15"/>
      <c r="GQ159" s="15"/>
      <c r="GR159" s="15"/>
      <c r="GS159" s="15"/>
      <c r="GT159" s="15"/>
      <c r="GU159" s="15"/>
      <c r="GV159" s="15"/>
      <c r="GW159" s="15"/>
      <c r="GX159" s="15"/>
      <c r="GY159" s="15"/>
      <c r="GZ159" s="15"/>
      <c r="HA159" s="15"/>
      <c r="HB159" s="15"/>
      <c r="HC159" s="15"/>
      <c r="HD159" s="15"/>
      <c r="HE159" s="15"/>
      <c r="HF159" s="15"/>
      <c r="HG159" s="15"/>
      <c r="HH159" s="15"/>
      <c r="HI159" s="15"/>
      <c r="HJ159" s="15"/>
      <c r="HK159" s="15"/>
      <c r="HL159" s="15"/>
      <c r="HM159" s="15"/>
      <c r="HN159" s="15"/>
      <c r="HO159" s="15"/>
      <c r="HP159" s="15"/>
      <c r="HQ159" s="15"/>
      <c r="HR159" s="15"/>
      <c r="HS159" s="15"/>
      <c r="HT159" s="15"/>
      <c r="HU159" s="15"/>
      <c r="HV159" s="15"/>
      <c r="HW159" s="15"/>
      <c r="HX159" s="15"/>
      <c r="HY159" s="15"/>
      <c r="HZ159" s="15"/>
      <c r="IA159" s="15"/>
      <c r="IB159" s="15"/>
      <c r="IC159" s="15"/>
      <c r="ID159" s="15"/>
      <c r="IE159" s="15"/>
      <c r="IF159" s="15"/>
      <c r="IG159" s="15"/>
      <c r="IH159" s="15"/>
      <c r="II159" s="15"/>
      <c r="IJ159" s="15"/>
      <c r="IK159" s="15"/>
    </row>
    <row r="160" spans="1:245" s="16" customFormat="1" ht="29.25" customHeight="1" x14ac:dyDescent="0.2">
      <c r="A160" s="450"/>
      <c r="B160" s="518"/>
      <c r="C160" s="454"/>
      <c r="D160" s="579"/>
      <c r="E160" s="456"/>
      <c r="F160" s="195" t="s">
        <v>102</v>
      </c>
      <c r="G160" s="137">
        <f>SUM(G158:G159)</f>
        <v>0</v>
      </c>
      <c r="H160" s="137">
        <f t="shared" ref="H160:K160" si="34">SUM(H158:H159)</f>
        <v>390</v>
      </c>
      <c r="I160" s="137">
        <f t="shared" si="34"/>
        <v>400</v>
      </c>
      <c r="J160" s="137">
        <f t="shared" si="34"/>
        <v>400</v>
      </c>
      <c r="K160" s="137">
        <f t="shared" si="34"/>
        <v>400</v>
      </c>
      <c r="L160" s="531"/>
      <c r="M160" s="532"/>
      <c r="N160" s="532"/>
      <c r="O160" s="533"/>
      <c r="P160" s="29"/>
      <c r="Q160" s="30"/>
      <c r="R160" s="30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  <c r="AV160" s="15"/>
      <c r="AW160" s="15"/>
      <c r="AX160" s="15"/>
      <c r="AY160" s="15"/>
      <c r="AZ160" s="15"/>
      <c r="BA160" s="15"/>
      <c r="BB160" s="15"/>
      <c r="BC160" s="15"/>
      <c r="BD160" s="15"/>
      <c r="BE160" s="15"/>
      <c r="BF160" s="15"/>
      <c r="BG160" s="15"/>
      <c r="BH160" s="15"/>
      <c r="BI160" s="15"/>
      <c r="BJ160" s="15"/>
      <c r="BK160" s="15"/>
      <c r="BL160" s="15"/>
      <c r="BM160" s="15"/>
      <c r="BN160" s="15"/>
      <c r="BO160" s="15"/>
      <c r="BP160" s="15"/>
      <c r="BQ160" s="15"/>
      <c r="BR160" s="15"/>
      <c r="BS160" s="15"/>
      <c r="BT160" s="15"/>
      <c r="BU160" s="15"/>
      <c r="BV160" s="15"/>
      <c r="BW160" s="15"/>
      <c r="BX160" s="15"/>
      <c r="BY160" s="15"/>
      <c r="BZ160" s="15"/>
      <c r="CA160" s="15"/>
      <c r="CB160" s="15"/>
      <c r="CC160" s="15"/>
      <c r="CD160" s="15"/>
      <c r="CE160" s="15"/>
      <c r="CF160" s="15"/>
      <c r="CG160" s="15"/>
      <c r="CH160" s="15"/>
      <c r="CI160" s="15"/>
      <c r="CJ160" s="15"/>
      <c r="CK160" s="15"/>
      <c r="CL160" s="15"/>
      <c r="CM160" s="15"/>
      <c r="CN160" s="15"/>
      <c r="CO160" s="15"/>
      <c r="CP160" s="15"/>
      <c r="CQ160" s="15"/>
      <c r="CR160" s="15"/>
      <c r="CS160" s="15"/>
      <c r="CT160" s="15"/>
      <c r="CU160" s="15"/>
      <c r="CV160" s="15"/>
      <c r="CW160" s="15"/>
      <c r="CX160" s="15"/>
      <c r="CY160" s="15"/>
      <c r="CZ160" s="15"/>
      <c r="DA160" s="15"/>
      <c r="DB160" s="15"/>
      <c r="DC160" s="15"/>
      <c r="DD160" s="15"/>
      <c r="DE160" s="15"/>
      <c r="DF160" s="15"/>
      <c r="DG160" s="15"/>
      <c r="DH160" s="15"/>
      <c r="DI160" s="15"/>
      <c r="DJ160" s="15"/>
      <c r="DK160" s="15"/>
      <c r="DL160" s="15"/>
      <c r="DM160" s="15"/>
      <c r="DN160" s="15"/>
      <c r="DO160" s="15"/>
      <c r="DP160" s="15"/>
      <c r="DQ160" s="15"/>
      <c r="DR160" s="15"/>
      <c r="DS160" s="15"/>
      <c r="DT160" s="15"/>
      <c r="DU160" s="15"/>
      <c r="DV160" s="15"/>
      <c r="DW160" s="15"/>
      <c r="DX160" s="15"/>
      <c r="DY160" s="15"/>
      <c r="DZ160" s="15"/>
      <c r="EA160" s="15"/>
      <c r="EB160" s="15"/>
      <c r="EC160" s="15"/>
      <c r="ED160" s="15"/>
      <c r="EE160" s="15"/>
      <c r="EF160" s="15"/>
      <c r="EG160" s="15"/>
      <c r="EH160" s="15"/>
      <c r="EI160" s="15"/>
      <c r="EJ160" s="15"/>
      <c r="EK160" s="15"/>
      <c r="EL160" s="15"/>
      <c r="EM160" s="15"/>
      <c r="EN160" s="15"/>
      <c r="EO160" s="15"/>
      <c r="EP160" s="15"/>
      <c r="EQ160" s="15"/>
      <c r="ER160" s="15"/>
      <c r="ES160" s="15"/>
      <c r="ET160" s="15"/>
      <c r="EU160" s="15"/>
      <c r="EV160" s="15"/>
      <c r="EW160" s="15"/>
      <c r="EX160" s="15"/>
      <c r="EY160" s="15"/>
      <c r="EZ160" s="15"/>
      <c r="FA160" s="15"/>
      <c r="FB160" s="15"/>
      <c r="FC160" s="15"/>
      <c r="FD160" s="15"/>
      <c r="FE160" s="15"/>
      <c r="FF160" s="15"/>
      <c r="FG160" s="15"/>
      <c r="FH160" s="15"/>
      <c r="FI160" s="15"/>
      <c r="FJ160" s="15"/>
      <c r="FK160" s="15"/>
      <c r="FL160" s="15"/>
      <c r="FM160" s="15"/>
      <c r="FN160" s="15"/>
      <c r="FO160" s="15"/>
      <c r="FP160" s="15"/>
      <c r="FQ160" s="15"/>
      <c r="FR160" s="15"/>
      <c r="FS160" s="15"/>
      <c r="FT160" s="15"/>
      <c r="FU160" s="15"/>
      <c r="FV160" s="15"/>
      <c r="FW160" s="15"/>
      <c r="FX160" s="15"/>
      <c r="FY160" s="15"/>
      <c r="FZ160" s="15"/>
      <c r="GA160" s="15"/>
      <c r="GB160" s="15"/>
      <c r="GC160" s="15"/>
      <c r="GD160" s="15"/>
      <c r="GE160" s="15"/>
      <c r="GF160" s="15"/>
      <c r="GG160" s="15"/>
      <c r="GH160" s="15"/>
      <c r="GI160" s="15"/>
      <c r="GJ160" s="15"/>
      <c r="GK160" s="15"/>
      <c r="GL160" s="15"/>
      <c r="GM160" s="15"/>
      <c r="GN160" s="15"/>
      <c r="GO160" s="15"/>
      <c r="GP160" s="15"/>
      <c r="GQ160" s="15"/>
      <c r="GR160" s="15"/>
      <c r="GS160" s="15"/>
      <c r="GT160" s="15"/>
      <c r="GU160" s="15"/>
      <c r="GV160" s="15"/>
      <c r="GW160" s="15"/>
      <c r="GX160" s="15"/>
      <c r="GY160" s="15"/>
      <c r="GZ160" s="15"/>
      <c r="HA160" s="15"/>
      <c r="HB160" s="15"/>
      <c r="HC160" s="15"/>
      <c r="HD160" s="15"/>
      <c r="HE160" s="15"/>
      <c r="HF160" s="15"/>
      <c r="HG160" s="15"/>
      <c r="HH160" s="15"/>
      <c r="HI160" s="15"/>
      <c r="HJ160" s="15"/>
      <c r="HK160" s="15"/>
      <c r="HL160" s="15"/>
      <c r="HM160" s="15"/>
      <c r="HN160" s="15"/>
      <c r="HO160" s="15"/>
      <c r="HP160" s="15"/>
      <c r="HQ160" s="15"/>
      <c r="HR160" s="15"/>
      <c r="HS160" s="15"/>
      <c r="HT160" s="15"/>
      <c r="HU160" s="15"/>
      <c r="HV160" s="15"/>
      <c r="HW160" s="15"/>
      <c r="HX160" s="15"/>
      <c r="HY160" s="15"/>
      <c r="HZ160" s="15"/>
      <c r="IA160" s="15"/>
      <c r="IB160" s="15"/>
      <c r="IC160" s="15"/>
      <c r="ID160" s="15"/>
      <c r="IE160" s="15"/>
      <c r="IF160" s="15"/>
      <c r="IG160" s="15"/>
      <c r="IH160" s="15"/>
      <c r="II160" s="15"/>
      <c r="IJ160" s="15"/>
      <c r="IK160" s="15"/>
    </row>
    <row r="161" spans="1:245" s="20" customFormat="1" ht="92.25" customHeight="1" x14ac:dyDescent="0.2">
      <c r="A161" s="450" t="s">
        <v>13</v>
      </c>
      <c r="B161" s="518" t="s">
        <v>6</v>
      </c>
      <c r="C161" s="454" t="s">
        <v>13</v>
      </c>
      <c r="D161" s="455" t="s">
        <v>104</v>
      </c>
      <c r="E161" s="456" t="s">
        <v>40</v>
      </c>
      <c r="F161" s="196" t="s">
        <v>8</v>
      </c>
      <c r="G161" s="133"/>
      <c r="H161" s="133">
        <v>18</v>
      </c>
      <c r="I161" s="134">
        <v>15</v>
      </c>
      <c r="J161" s="133">
        <v>3.6</v>
      </c>
      <c r="K161" s="133">
        <v>3.8</v>
      </c>
      <c r="L161" s="135" t="s">
        <v>105</v>
      </c>
      <c r="M161" s="138">
        <v>100</v>
      </c>
      <c r="N161" s="138">
        <v>100</v>
      </c>
      <c r="O161" s="138"/>
      <c r="P161" s="139"/>
      <c r="Q161" s="140"/>
      <c r="R161" s="140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  <c r="AQ161" s="19"/>
      <c r="AR161" s="19"/>
      <c r="AS161" s="19"/>
      <c r="AT161" s="19"/>
      <c r="AU161" s="19"/>
      <c r="AV161" s="19"/>
      <c r="AW161" s="19"/>
      <c r="AX161" s="19"/>
      <c r="AY161" s="19"/>
      <c r="AZ161" s="19"/>
      <c r="BA161" s="19"/>
      <c r="BB161" s="19"/>
      <c r="BC161" s="19"/>
      <c r="BD161" s="19"/>
      <c r="BE161" s="19"/>
      <c r="BF161" s="19"/>
      <c r="BG161" s="19"/>
      <c r="BH161" s="19"/>
      <c r="BI161" s="19"/>
      <c r="BJ161" s="19"/>
      <c r="BK161" s="19"/>
      <c r="BL161" s="19"/>
      <c r="BM161" s="19"/>
      <c r="BN161" s="19"/>
      <c r="BO161" s="19"/>
      <c r="BP161" s="19"/>
      <c r="BQ161" s="19"/>
      <c r="BR161" s="19"/>
      <c r="BS161" s="19"/>
      <c r="BT161" s="19"/>
      <c r="BU161" s="19"/>
      <c r="BV161" s="19"/>
      <c r="BW161" s="19"/>
      <c r="BX161" s="19"/>
      <c r="BY161" s="19"/>
      <c r="BZ161" s="19"/>
      <c r="CA161" s="19"/>
      <c r="CB161" s="19"/>
      <c r="CC161" s="19"/>
      <c r="CD161" s="19"/>
      <c r="CE161" s="19"/>
      <c r="CF161" s="19"/>
      <c r="CG161" s="19"/>
      <c r="CH161" s="19"/>
      <c r="CI161" s="19"/>
      <c r="CJ161" s="19"/>
      <c r="CK161" s="19"/>
      <c r="CL161" s="19"/>
      <c r="CM161" s="19"/>
      <c r="CN161" s="19"/>
      <c r="CO161" s="19"/>
      <c r="CP161" s="19"/>
      <c r="CQ161" s="19"/>
      <c r="CR161" s="19"/>
      <c r="CS161" s="19"/>
      <c r="CT161" s="19"/>
      <c r="CU161" s="19"/>
      <c r="CV161" s="19"/>
      <c r="CW161" s="19"/>
      <c r="CX161" s="19"/>
      <c r="CY161" s="19"/>
      <c r="CZ161" s="19"/>
      <c r="DA161" s="19"/>
      <c r="DB161" s="19"/>
      <c r="DC161" s="19"/>
      <c r="DD161" s="19"/>
      <c r="DE161" s="19"/>
      <c r="DF161" s="19"/>
      <c r="DG161" s="19"/>
      <c r="DH161" s="19"/>
      <c r="DI161" s="19"/>
      <c r="DJ161" s="19"/>
      <c r="DK161" s="19"/>
      <c r="DL161" s="19"/>
      <c r="DM161" s="19"/>
      <c r="DN161" s="19"/>
      <c r="DO161" s="19"/>
      <c r="DP161" s="19"/>
      <c r="DQ161" s="19"/>
      <c r="DR161" s="19"/>
      <c r="DS161" s="19"/>
      <c r="DT161" s="19"/>
      <c r="DU161" s="19"/>
      <c r="DV161" s="19"/>
      <c r="DW161" s="19"/>
      <c r="DX161" s="19"/>
      <c r="DY161" s="19"/>
      <c r="DZ161" s="19"/>
      <c r="EA161" s="19"/>
      <c r="EB161" s="19"/>
      <c r="EC161" s="19"/>
      <c r="ED161" s="19"/>
      <c r="EE161" s="19"/>
      <c r="EF161" s="19"/>
      <c r="EG161" s="19"/>
      <c r="EH161" s="19"/>
      <c r="EI161" s="19"/>
      <c r="EJ161" s="19"/>
      <c r="EK161" s="19"/>
      <c r="EL161" s="19"/>
      <c r="EM161" s="19"/>
      <c r="EN161" s="19"/>
      <c r="EO161" s="19"/>
      <c r="EP161" s="19"/>
      <c r="EQ161" s="19"/>
      <c r="ER161" s="19"/>
      <c r="ES161" s="19"/>
      <c r="ET161" s="19"/>
      <c r="EU161" s="19"/>
      <c r="EV161" s="19"/>
      <c r="EW161" s="19"/>
      <c r="EX161" s="19"/>
      <c r="EY161" s="19"/>
      <c r="EZ161" s="19"/>
      <c r="FA161" s="19"/>
      <c r="FB161" s="19"/>
      <c r="FC161" s="19"/>
      <c r="FD161" s="19"/>
      <c r="FE161" s="19"/>
      <c r="FF161" s="19"/>
      <c r="FG161" s="19"/>
      <c r="FH161" s="19"/>
      <c r="FI161" s="19"/>
      <c r="FJ161" s="19"/>
      <c r="FK161" s="19"/>
      <c r="FL161" s="19"/>
      <c r="FM161" s="19"/>
      <c r="FN161" s="19"/>
      <c r="FO161" s="19"/>
      <c r="FP161" s="19"/>
      <c r="FQ161" s="19"/>
      <c r="FR161" s="19"/>
      <c r="FS161" s="19"/>
      <c r="FT161" s="19"/>
      <c r="FU161" s="19"/>
      <c r="FV161" s="19"/>
      <c r="FW161" s="19"/>
      <c r="FX161" s="19"/>
      <c r="FY161" s="19"/>
      <c r="FZ161" s="19"/>
      <c r="GA161" s="19"/>
      <c r="GB161" s="19"/>
      <c r="GC161" s="19"/>
      <c r="GD161" s="19"/>
      <c r="GE161" s="19"/>
      <c r="GF161" s="19"/>
      <c r="GG161" s="19"/>
      <c r="GH161" s="19"/>
      <c r="GI161" s="19"/>
      <c r="GJ161" s="19"/>
      <c r="GK161" s="19"/>
      <c r="GL161" s="19"/>
      <c r="GM161" s="19"/>
      <c r="GN161" s="19"/>
      <c r="GO161" s="19"/>
      <c r="GP161" s="19"/>
      <c r="GQ161" s="19"/>
      <c r="GR161" s="19"/>
      <c r="GS161" s="19"/>
      <c r="GT161" s="19"/>
      <c r="GU161" s="19"/>
      <c r="GV161" s="19"/>
      <c r="GW161" s="19"/>
      <c r="GX161" s="19"/>
      <c r="GY161" s="19"/>
      <c r="GZ161" s="19"/>
      <c r="HA161" s="19"/>
      <c r="HB161" s="19"/>
      <c r="HC161" s="19"/>
      <c r="HD161" s="19"/>
      <c r="HE161" s="19"/>
      <c r="HF161" s="19"/>
      <c r="HG161" s="19"/>
      <c r="HH161" s="19"/>
      <c r="HI161" s="19"/>
      <c r="HJ161" s="19"/>
      <c r="HK161" s="19"/>
      <c r="HL161" s="19"/>
      <c r="HM161" s="19"/>
      <c r="HN161" s="19"/>
      <c r="HO161" s="19"/>
      <c r="HP161" s="19"/>
      <c r="HQ161" s="19"/>
      <c r="HR161" s="19"/>
      <c r="HS161" s="19"/>
      <c r="HT161" s="19"/>
      <c r="HU161" s="19"/>
      <c r="HV161" s="19"/>
      <c r="HW161" s="19"/>
      <c r="HX161" s="19"/>
      <c r="HY161" s="19"/>
      <c r="HZ161" s="19"/>
      <c r="IA161" s="19"/>
      <c r="IB161" s="19"/>
      <c r="IC161" s="19"/>
      <c r="ID161" s="19"/>
      <c r="IE161" s="19"/>
      <c r="IF161" s="19"/>
      <c r="IG161" s="19"/>
      <c r="IH161" s="19"/>
      <c r="II161" s="19"/>
      <c r="IJ161" s="19"/>
      <c r="IK161" s="19"/>
    </row>
    <row r="162" spans="1:245" s="18" customFormat="1" ht="27.75" customHeight="1" x14ac:dyDescent="0.2">
      <c r="A162" s="450"/>
      <c r="B162" s="518"/>
      <c r="C162" s="454"/>
      <c r="D162" s="455"/>
      <c r="E162" s="456"/>
      <c r="F162" s="195" t="s">
        <v>102</v>
      </c>
      <c r="G162" s="137">
        <f>SUM(G161)</f>
        <v>0</v>
      </c>
      <c r="H162" s="137">
        <f>SUM(H161)</f>
        <v>18</v>
      </c>
      <c r="I162" s="137">
        <f>SUM(I161)</f>
        <v>15</v>
      </c>
      <c r="J162" s="137">
        <f>SUM(J161)</f>
        <v>3.6</v>
      </c>
      <c r="K162" s="137">
        <f>SUM(K161)</f>
        <v>3.8</v>
      </c>
      <c r="L162" s="531"/>
      <c r="M162" s="532"/>
      <c r="N162" s="532"/>
      <c r="O162" s="533"/>
      <c r="P162" s="29"/>
      <c r="Q162" s="30"/>
      <c r="R162" s="30"/>
      <c r="S162" s="17"/>
      <c r="T162" s="17"/>
      <c r="U162" s="17"/>
      <c r="V162" s="17"/>
      <c r="W162" s="17"/>
      <c r="X162" s="17"/>
      <c r="Y162" s="17"/>
      <c r="Z162" s="17"/>
      <c r="AA162" s="17"/>
      <c r="AB162" s="17"/>
      <c r="AC162" s="17"/>
      <c r="AD162" s="17"/>
      <c r="AE162" s="17"/>
      <c r="AF162" s="17"/>
      <c r="AG162" s="17"/>
      <c r="AH162" s="17"/>
      <c r="AI162" s="17"/>
      <c r="AJ162" s="17"/>
      <c r="AK162" s="17"/>
      <c r="AL162" s="17"/>
      <c r="AM162" s="17"/>
      <c r="AN162" s="17"/>
      <c r="AO162" s="17"/>
      <c r="AP162" s="17"/>
      <c r="AQ162" s="17"/>
      <c r="AR162" s="17"/>
      <c r="AS162" s="17"/>
      <c r="AT162" s="17"/>
      <c r="AU162" s="17"/>
      <c r="AV162" s="17"/>
      <c r="AW162" s="17"/>
      <c r="AX162" s="17"/>
      <c r="AY162" s="17"/>
      <c r="AZ162" s="17"/>
      <c r="BA162" s="17"/>
      <c r="BB162" s="17"/>
      <c r="BC162" s="17"/>
      <c r="BD162" s="17"/>
      <c r="BE162" s="17"/>
      <c r="BF162" s="17"/>
      <c r="BG162" s="17"/>
      <c r="BH162" s="17"/>
      <c r="BI162" s="17"/>
      <c r="BJ162" s="17"/>
      <c r="BK162" s="17"/>
      <c r="BL162" s="17"/>
      <c r="BM162" s="17"/>
      <c r="BN162" s="17"/>
      <c r="BO162" s="17"/>
      <c r="BP162" s="17"/>
      <c r="BQ162" s="17"/>
      <c r="BR162" s="17"/>
      <c r="BS162" s="17"/>
      <c r="BT162" s="17"/>
      <c r="BU162" s="17"/>
      <c r="BV162" s="17"/>
      <c r="BW162" s="17"/>
      <c r="BX162" s="17"/>
      <c r="BY162" s="17"/>
      <c r="BZ162" s="17"/>
      <c r="CA162" s="17"/>
      <c r="CB162" s="17"/>
      <c r="CC162" s="17"/>
      <c r="CD162" s="17"/>
      <c r="CE162" s="17"/>
      <c r="CF162" s="17"/>
      <c r="CG162" s="17"/>
      <c r="CH162" s="17"/>
      <c r="CI162" s="17"/>
      <c r="CJ162" s="17"/>
      <c r="CK162" s="17"/>
      <c r="CL162" s="17"/>
      <c r="CM162" s="17"/>
      <c r="CN162" s="17"/>
      <c r="CO162" s="17"/>
      <c r="CP162" s="17"/>
      <c r="CQ162" s="17"/>
      <c r="CR162" s="17"/>
      <c r="CS162" s="17"/>
      <c r="CT162" s="17"/>
      <c r="CU162" s="17"/>
      <c r="CV162" s="17"/>
      <c r="CW162" s="17"/>
      <c r="CX162" s="17"/>
      <c r="CY162" s="17"/>
      <c r="CZ162" s="17"/>
      <c r="DA162" s="17"/>
      <c r="DB162" s="17"/>
      <c r="DC162" s="17"/>
      <c r="DD162" s="17"/>
      <c r="DE162" s="17"/>
      <c r="DF162" s="17"/>
      <c r="DG162" s="17"/>
      <c r="DH162" s="17"/>
      <c r="DI162" s="17"/>
      <c r="DJ162" s="17"/>
      <c r="DK162" s="17"/>
      <c r="DL162" s="17"/>
      <c r="DM162" s="17"/>
      <c r="DN162" s="17"/>
      <c r="DO162" s="17"/>
      <c r="DP162" s="17"/>
      <c r="DQ162" s="17"/>
      <c r="DR162" s="17"/>
      <c r="DS162" s="17"/>
      <c r="DT162" s="17"/>
      <c r="DU162" s="17"/>
      <c r="DV162" s="17"/>
      <c r="DW162" s="17"/>
      <c r="DX162" s="17"/>
      <c r="DY162" s="17"/>
      <c r="DZ162" s="17"/>
      <c r="EA162" s="17"/>
      <c r="EB162" s="17"/>
      <c r="EC162" s="17"/>
      <c r="ED162" s="17"/>
      <c r="EE162" s="17"/>
      <c r="EF162" s="17"/>
      <c r="EG162" s="17"/>
      <c r="EH162" s="17"/>
      <c r="EI162" s="17"/>
      <c r="EJ162" s="17"/>
      <c r="EK162" s="17"/>
      <c r="EL162" s="17"/>
      <c r="EM162" s="17"/>
      <c r="EN162" s="17"/>
      <c r="EO162" s="17"/>
      <c r="EP162" s="17"/>
      <c r="EQ162" s="17"/>
      <c r="ER162" s="17"/>
      <c r="ES162" s="17"/>
      <c r="ET162" s="17"/>
      <c r="EU162" s="17"/>
      <c r="EV162" s="17"/>
      <c r="EW162" s="17"/>
      <c r="EX162" s="17"/>
      <c r="EY162" s="17"/>
      <c r="EZ162" s="17"/>
      <c r="FA162" s="17"/>
      <c r="FB162" s="17"/>
      <c r="FC162" s="17"/>
      <c r="FD162" s="17"/>
      <c r="FE162" s="17"/>
      <c r="FF162" s="17"/>
      <c r="FG162" s="17"/>
      <c r="FH162" s="17"/>
      <c r="FI162" s="17"/>
      <c r="FJ162" s="17"/>
      <c r="FK162" s="17"/>
      <c r="FL162" s="17"/>
      <c r="FM162" s="17"/>
      <c r="FN162" s="17"/>
      <c r="FO162" s="17"/>
      <c r="FP162" s="17"/>
      <c r="FQ162" s="17"/>
      <c r="FR162" s="17"/>
      <c r="FS162" s="17"/>
      <c r="FT162" s="17"/>
      <c r="FU162" s="17"/>
      <c r="FV162" s="17"/>
      <c r="FW162" s="17"/>
      <c r="FX162" s="17"/>
      <c r="FY162" s="17"/>
      <c r="FZ162" s="17"/>
      <c r="GA162" s="17"/>
      <c r="GB162" s="17"/>
      <c r="GC162" s="17"/>
      <c r="GD162" s="17"/>
      <c r="GE162" s="17"/>
      <c r="GF162" s="17"/>
      <c r="GG162" s="17"/>
      <c r="GH162" s="17"/>
      <c r="GI162" s="17"/>
      <c r="GJ162" s="17"/>
      <c r="GK162" s="17"/>
      <c r="GL162" s="17"/>
      <c r="GM162" s="17"/>
      <c r="GN162" s="17"/>
      <c r="GO162" s="17"/>
      <c r="GP162" s="17"/>
      <c r="GQ162" s="17"/>
      <c r="GR162" s="17"/>
      <c r="GS162" s="17"/>
      <c r="GT162" s="17"/>
      <c r="GU162" s="17"/>
      <c r="GV162" s="17"/>
      <c r="GW162" s="17"/>
      <c r="GX162" s="17"/>
      <c r="GY162" s="17"/>
      <c r="GZ162" s="17"/>
      <c r="HA162" s="17"/>
      <c r="HB162" s="17"/>
      <c r="HC162" s="17"/>
      <c r="HD162" s="17"/>
      <c r="HE162" s="17"/>
      <c r="HF162" s="17"/>
      <c r="HG162" s="17"/>
      <c r="HH162" s="17"/>
      <c r="HI162" s="17"/>
      <c r="HJ162" s="17"/>
      <c r="HK162" s="17"/>
      <c r="HL162" s="17"/>
      <c r="HM162" s="17"/>
      <c r="HN162" s="17"/>
      <c r="HO162" s="17"/>
      <c r="HP162" s="17"/>
      <c r="HQ162" s="17"/>
      <c r="HR162" s="17"/>
      <c r="HS162" s="17"/>
      <c r="HT162" s="17"/>
      <c r="HU162" s="17"/>
      <c r="HV162" s="17"/>
      <c r="HW162" s="17"/>
      <c r="HX162" s="17"/>
      <c r="HY162" s="17"/>
      <c r="HZ162" s="17"/>
      <c r="IA162" s="17"/>
      <c r="IB162" s="17"/>
      <c r="IC162" s="17"/>
      <c r="ID162" s="17"/>
      <c r="IE162" s="17"/>
      <c r="IF162" s="17"/>
      <c r="IG162" s="17"/>
      <c r="IH162" s="17"/>
      <c r="II162" s="17"/>
      <c r="IJ162" s="17"/>
      <c r="IK162" s="17"/>
    </row>
    <row r="163" spans="1:245" s="14" customFormat="1" ht="78" customHeight="1" x14ac:dyDescent="0.2">
      <c r="A163" s="577" t="s">
        <v>13</v>
      </c>
      <c r="B163" s="404" t="s">
        <v>6</v>
      </c>
      <c r="C163" s="580" t="s">
        <v>16</v>
      </c>
      <c r="D163" s="582" t="s">
        <v>176</v>
      </c>
      <c r="E163" s="584" t="s">
        <v>186</v>
      </c>
      <c r="F163" s="203" t="s">
        <v>8</v>
      </c>
      <c r="G163" s="204"/>
      <c r="H163" s="204">
        <v>4</v>
      </c>
      <c r="I163" s="205">
        <v>4</v>
      </c>
      <c r="J163" s="206">
        <v>4</v>
      </c>
      <c r="K163" s="206"/>
      <c r="L163" s="207" t="s">
        <v>177</v>
      </c>
      <c r="M163" s="208"/>
      <c r="N163" s="208"/>
      <c r="O163" s="208"/>
      <c r="P163" s="107"/>
      <c r="Q163" s="107"/>
      <c r="R163" s="107"/>
      <c r="S163" s="107"/>
      <c r="T163" s="107"/>
    </row>
    <row r="164" spans="1:245" s="14" customFormat="1" ht="29.25" customHeight="1" x14ac:dyDescent="0.2">
      <c r="A164" s="578"/>
      <c r="B164" s="406"/>
      <c r="C164" s="581"/>
      <c r="D164" s="583"/>
      <c r="E164" s="585"/>
      <c r="F164" s="209" t="s">
        <v>102</v>
      </c>
      <c r="G164" s="210">
        <f>SUM(G163)</f>
        <v>0</v>
      </c>
      <c r="H164" s="210">
        <f>SUM(H163)</f>
        <v>4</v>
      </c>
      <c r="I164" s="210">
        <f>SUM(I163)</f>
        <v>4</v>
      </c>
      <c r="J164" s="210">
        <f>SUM(J163)</f>
        <v>4</v>
      </c>
      <c r="K164" s="210">
        <f>SUM(K163)</f>
        <v>0</v>
      </c>
      <c r="L164" s="586"/>
      <c r="M164" s="587"/>
      <c r="N164" s="587"/>
      <c r="O164" s="588"/>
      <c r="P164" s="107"/>
      <c r="Q164" s="107"/>
      <c r="R164" s="107"/>
      <c r="S164" s="107"/>
      <c r="T164" s="107"/>
    </row>
    <row r="165" spans="1:245" s="18" customFormat="1" ht="23.25" customHeight="1" x14ac:dyDescent="0.2">
      <c r="A165" s="131" t="s">
        <v>13</v>
      </c>
      <c r="B165" s="141" t="s">
        <v>6</v>
      </c>
      <c r="C165" s="543" t="s">
        <v>106</v>
      </c>
      <c r="D165" s="544"/>
      <c r="E165" s="544"/>
      <c r="F165" s="545"/>
      <c r="G165" s="142">
        <f>SUM(G157+G160+G162+G164)</f>
        <v>0</v>
      </c>
      <c r="H165" s="142">
        <f t="shared" ref="H165:K165" si="35">SUM(H157+H160+H162+H164)</f>
        <v>418</v>
      </c>
      <c r="I165" s="142">
        <f t="shared" si="35"/>
        <v>424</v>
      </c>
      <c r="J165" s="142">
        <f t="shared" si="35"/>
        <v>413.6</v>
      </c>
      <c r="K165" s="142">
        <f t="shared" si="35"/>
        <v>409.8</v>
      </c>
      <c r="L165" s="534"/>
      <c r="M165" s="535"/>
      <c r="N165" s="535"/>
      <c r="O165" s="536"/>
      <c r="P165" s="29"/>
      <c r="Q165" s="30"/>
      <c r="R165" s="30"/>
      <c r="S165" s="17"/>
      <c r="T165" s="17"/>
      <c r="U165" s="17"/>
      <c r="V165" s="17"/>
      <c r="W165" s="17"/>
      <c r="X165" s="17"/>
      <c r="Y165" s="17"/>
      <c r="Z165" s="17"/>
      <c r="AA165" s="17"/>
      <c r="AB165" s="17"/>
      <c r="AC165" s="17"/>
      <c r="AD165" s="17"/>
      <c r="AE165" s="17"/>
      <c r="AF165" s="17"/>
      <c r="AG165" s="17"/>
      <c r="AH165" s="17"/>
      <c r="AI165" s="17"/>
      <c r="AJ165" s="17"/>
      <c r="AK165" s="17"/>
      <c r="AL165" s="17"/>
      <c r="AM165" s="17"/>
      <c r="AN165" s="17"/>
      <c r="AO165" s="17"/>
      <c r="AP165" s="17"/>
      <c r="AQ165" s="17"/>
      <c r="AR165" s="17"/>
      <c r="AS165" s="17"/>
      <c r="AT165" s="17"/>
      <c r="AU165" s="17"/>
      <c r="AV165" s="17"/>
      <c r="AW165" s="17"/>
      <c r="AX165" s="17"/>
      <c r="AY165" s="17"/>
      <c r="AZ165" s="17"/>
      <c r="BA165" s="17"/>
      <c r="BB165" s="17"/>
      <c r="BC165" s="17"/>
      <c r="BD165" s="17"/>
      <c r="BE165" s="17"/>
      <c r="BF165" s="17"/>
      <c r="BG165" s="17"/>
      <c r="BH165" s="17"/>
      <c r="BI165" s="17"/>
      <c r="BJ165" s="17"/>
      <c r="BK165" s="17"/>
      <c r="BL165" s="17"/>
      <c r="BM165" s="17"/>
      <c r="BN165" s="17"/>
      <c r="BO165" s="17"/>
      <c r="BP165" s="17"/>
      <c r="BQ165" s="17"/>
      <c r="BR165" s="17"/>
      <c r="BS165" s="17"/>
      <c r="BT165" s="17"/>
      <c r="BU165" s="17"/>
      <c r="BV165" s="17"/>
      <c r="BW165" s="17"/>
      <c r="BX165" s="17"/>
      <c r="BY165" s="17"/>
      <c r="BZ165" s="17"/>
      <c r="CA165" s="17"/>
      <c r="CB165" s="17"/>
      <c r="CC165" s="17"/>
      <c r="CD165" s="17"/>
      <c r="CE165" s="17"/>
      <c r="CF165" s="17"/>
      <c r="CG165" s="17"/>
      <c r="CH165" s="17"/>
      <c r="CI165" s="17"/>
      <c r="CJ165" s="17"/>
      <c r="CK165" s="17"/>
      <c r="CL165" s="17"/>
      <c r="CM165" s="17"/>
      <c r="CN165" s="17"/>
      <c r="CO165" s="17"/>
      <c r="CP165" s="17"/>
      <c r="CQ165" s="17"/>
      <c r="CR165" s="17"/>
      <c r="CS165" s="17"/>
      <c r="CT165" s="17"/>
      <c r="CU165" s="17"/>
      <c r="CV165" s="17"/>
      <c r="CW165" s="17"/>
      <c r="CX165" s="17"/>
      <c r="CY165" s="17"/>
      <c r="CZ165" s="17"/>
      <c r="DA165" s="17"/>
      <c r="DB165" s="17"/>
      <c r="DC165" s="17"/>
      <c r="DD165" s="17"/>
      <c r="DE165" s="17"/>
      <c r="DF165" s="17"/>
      <c r="DG165" s="17"/>
      <c r="DH165" s="17"/>
      <c r="DI165" s="17"/>
      <c r="DJ165" s="17"/>
      <c r="DK165" s="17"/>
      <c r="DL165" s="17"/>
      <c r="DM165" s="17"/>
      <c r="DN165" s="17"/>
      <c r="DO165" s="17"/>
      <c r="DP165" s="17"/>
      <c r="DQ165" s="17"/>
      <c r="DR165" s="17"/>
      <c r="DS165" s="17"/>
      <c r="DT165" s="17"/>
      <c r="DU165" s="17"/>
      <c r="DV165" s="17"/>
      <c r="DW165" s="17"/>
      <c r="DX165" s="17"/>
      <c r="DY165" s="17"/>
      <c r="DZ165" s="17"/>
      <c r="EA165" s="17"/>
      <c r="EB165" s="17"/>
      <c r="EC165" s="17"/>
      <c r="ED165" s="17"/>
      <c r="EE165" s="17"/>
      <c r="EF165" s="17"/>
      <c r="EG165" s="17"/>
      <c r="EH165" s="17"/>
      <c r="EI165" s="17"/>
      <c r="EJ165" s="17"/>
      <c r="EK165" s="17"/>
      <c r="EL165" s="17"/>
      <c r="EM165" s="17"/>
      <c r="EN165" s="17"/>
      <c r="EO165" s="17"/>
      <c r="EP165" s="17"/>
      <c r="EQ165" s="17"/>
      <c r="ER165" s="17"/>
      <c r="ES165" s="17"/>
      <c r="ET165" s="17"/>
      <c r="EU165" s="17"/>
      <c r="EV165" s="17"/>
      <c r="EW165" s="17"/>
      <c r="EX165" s="17"/>
      <c r="EY165" s="17"/>
      <c r="EZ165" s="17"/>
      <c r="FA165" s="17"/>
      <c r="FB165" s="17"/>
      <c r="FC165" s="17"/>
      <c r="FD165" s="17"/>
      <c r="FE165" s="17"/>
      <c r="FF165" s="17"/>
      <c r="FG165" s="17"/>
      <c r="FH165" s="17"/>
      <c r="FI165" s="17"/>
      <c r="FJ165" s="17"/>
      <c r="FK165" s="17"/>
      <c r="FL165" s="17"/>
      <c r="FM165" s="17"/>
      <c r="FN165" s="17"/>
      <c r="FO165" s="17"/>
      <c r="FP165" s="17"/>
      <c r="FQ165" s="17"/>
      <c r="FR165" s="17"/>
      <c r="FS165" s="17"/>
      <c r="FT165" s="17"/>
      <c r="FU165" s="17"/>
      <c r="FV165" s="17"/>
      <c r="FW165" s="17"/>
      <c r="FX165" s="17"/>
      <c r="FY165" s="17"/>
      <c r="FZ165" s="17"/>
      <c r="GA165" s="17"/>
      <c r="GB165" s="17"/>
      <c r="GC165" s="17"/>
      <c r="GD165" s="17"/>
      <c r="GE165" s="17"/>
      <c r="GF165" s="17"/>
      <c r="GG165" s="17"/>
      <c r="GH165" s="17"/>
      <c r="GI165" s="17"/>
      <c r="GJ165" s="17"/>
      <c r="GK165" s="17"/>
      <c r="GL165" s="17"/>
      <c r="GM165" s="17"/>
      <c r="GN165" s="17"/>
      <c r="GO165" s="17"/>
      <c r="GP165" s="17"/>
      <c r="GQ165" s="17"/>
      <c r="GR165" s="17"/>
      <c r="GS165" s="17"/>
      <c r="GT165" s="17"/>
      <c r="GU165" s="17"/>
      <c r="GV165" s="17"/>
      <c r="GW165" s="17"/>
      <c r="GX165" s="17"/>
      <c r="GY165" s="17"/>
      <c r="GZ165" s="17"/>
      <c r="HA165" s="17"/>
      <c r="HB165" s="17"/>
      <c r="HC165" s="17"/>
      <c r="HD165" s="17"/>
      <c r="HE165" s="17"/>
      <c r="HF165" s="17"/>
      <c r="HG165" s="17"/>
      <c r="HH165" s="17"/>
      <c r="HI165" s="17"/>
      <c r="HJ165" s="17"/>
      <c r="HK165" s="17"/>
      <c r="HL165" s="17"/>
      <c r="HM165" s="17"/>
      <c r="HN165" s="17"/>
      <c r="HO165" s="17"/>
      <c r="HP165" s="17"/>
      <c r="HQ165" s="17"/>
      <c r="HR165" s="17"/>
      <c r="HS165" s="17"/>
      <c r="HT165" s="17"/>
      <c r="HU165" s="17"/>
      <c r="HV165" s="17"/>
      <c r="HW165" s="17"/>
      <c r="HX165" s="17"/>
      <c r="HY165" s="17"/>
      <c r="HZ165" s="17"/>
      <c r="IA165" s="17"/>
      <c r="IB165" s="17"/>
      <c r="IC165" s="17"/>
      <c r="ID165" s="17"/>
      <c r="IE165" s="17"/>
      <c r="IF165" s="17"/>
      <c r="IG165" s="17"/>
      <c r="IH165" s="17"/>
      <c r="II165" s="17"/>
      <c r="IJ165" s="17"/>
      <c r="IK165" s="17"/>
    </row>
    <row r="166" spans="1:245" s="18" customFormat="1" ht="23.25" customHeight="1" x14ac:dyDescent="0.2">
      <c r="A166" s="131" t="s">
        <v>13</v>
      </c>
      <c r="B166" s="132" t="s">
        <v>10</v>
      </c>
      <c r="C166" s="469" t="s">
        <v>107</v>
      </c>
      <c r="D166" s="469"/>
      <c r="E166" s="469"/>
      <c r="F166" s="469"/>
      <c r="G166" s="469"/>
      <c r="H166" s="469"/>
      <c r="I166" s="469"/>
      <c r="J166" s="469"/>
      <c r="K166" s="469"/>
      <c r="L166" s="469"/>
      <c r="M166" s="469"/>
      <c r="N166" s="469"/>
      <c r="O166" s="469"/>
      <c r="P166" s="29"/>
      <c r="Q166" s="30"/>
      <c r="R166" s="30"/>
      <c r="S166" s="17"/>
      <c r="T166" s="17"/>
      <c r="U166" s="17"/>
      <c r="V166" s="17"/>
      <c r="W166" s="17"/>
      <c r="X166" s="17"/>
      <c r="Y166" s="17"/>
      <c r="Z166" s="17"/>
      <c r="AA166" s="17"/>
      <c r="AB166" s="17"/>
      <c r="AC166" s="17"/>
      <c r="AD166" s="17"/>
      <c r="AE166" s="17"/>
      <c r="AF166" s="17"/>
      <c r="AG166" s="17"/>
      <c r="AH166" s="17"/>
      <c r="AI166" s="17"/>
      <c r="AJ166" s="17"/>
      <c r="AK166" s="17"/>
      <c r="AL166" s="17"/>
      <c r="AM166" s="17"/>
      <c r="AN166" s="17"/>
      <c r="AO166" s="17"/>
      <c r="AP166" s="17"/>
      <c r="AQ166" s="17"/>
      <c r="AR166" s="17"/>
      <c r="AS166" s="17"/>
      <c r="AT166" s="17"/>
      <c r="AU166" s="17"/>
      <c r="AV166" s="17"/>
      <c r="AW166" s="17"/>
      <c r="AX166" s="17"/>
      <c r="AY166" s="17"/>
      <c r="AZ166" s="17"/>
      <c r="BA166" s="17"/>
      <c r="BB166" s="17"/>
      <c r="BC166" s="17"/>
      <c r="BD166" s="17"/>
      <c r="BE166" s="17"/>
      <c r="BF166" s="17"/>
      <c r="BG166" s="17"/>
      <c r="BH166" s="17"/>
      <c r="BI166" s="17"/>
      <c r="BJ166" s="17"/>
      <c r="BK166" s="17"/>
      <c r="BL166" s="17"/>
      <c r="BM166" s="17"/>
      <c r="BN166" s="17"/>
      <c r="BO166" s="17"/>
      <c r="BP166" s="17"/>
      <c r="BQ166" s="17"/>
      <c r="BR166" s="17"/>
      <c r="BS166" s="17"/>
      <c r="BT166" s="17"/>
      <c r="BU166" s="17"/>
      <c r="BV166" s="17"/>
      <c r="BW166" s="17"/>
      <c r="BX166" s="17"/>
      <c r="BY166" s="17"/>
      <c r="BZ166" s="17"/>
      <c r="CA166" s="17"/>
      <c r="CB166" s="17"/>
      <c r="CC166" s="17"/>
      <c r="CD166" s="17"/>
      <c r="CE166" s="17"/>
      <c r="CF166" s="17"/>
      <c r="CG166" s="17"/>
      <c r="CH166" s="17"/>
      <c r="CI166" s="17"/>
      <c r="CJ166" s="17"/>
      <c r="CK166" s="17"/>
      <c r="CL166" s="17"/>
      <c r="CM166" s="17"/>
      <c r="CN166" s="17"/>
      <c r="CO166" s="17"/>
      <c r="CP166" s="17"/>
      <c r="CQ166" s="17"/>
      <c r="CR166" s="17"/>
      <c r="CS166" s="17"/>
      <c r="CT166" s="17"/>
      <c r="CU166" s="17"/>
      <c r="CV166" s="17"/>
      <c r="CW166" s="17"/>
      <c r="CX166" s="17"/>
      <c r="CY166" s="17"/>
      <c r="CZ166" s="17"/>
      <c r="DA166" s="17"/>
      <c r="DB166" s="17"/>
      <c r="DC166" s="17"/>
      <c r="DD166" s="17"/>
      <c r="DE166" s="17"/>
      <c r="DF166" s="17"/>
      <c r="DG166" s="17"/>
      <c r="DH166" s="17"/>
      <c r="DI166" s="17"/>
      <c r="DJ166" s="17"/>
      <c r="DK166" s="17"/>
      <c r="DL166" s="17"/>
      <c r="DM166" s="17"/>
      <c r="DN166" s="17"/>
      <c r="DO166" s="17"/>
      <c r="DP166" s="17"/>
      <c r="DQ166" s="17"/>
      <c r="DR166" s="17"/>
      <c r="DS166" s="17"/>
      <c r="DT166" s="17"/>
      <c r="DU166" s="17"/>
      <c r="DV166" s="17"/>
      <c r="DW166" s="17"/>
      <c r="DX166" s="17"/>
      <c r="DY166" s="17"/>
      <c r="DZ166" s="17"/>
      <c r="EA166" s="17"/>
      <c r="EB166" s="17"/>
      <c r="EC166" s="17"/>
      <c r="ED166" s="17"/>
      <c r="EE166" s="17"/>
      <c r="EF166" s="17"/>
      <c r="EG166" s="17"/>
      <c r="EH166" s="17"/>
      <c r="EI166" s="17"/>
      <c r="EJ166" s="17"/>
      <c r="EK166" s="17"/>
      <c r="EL166" s="17"/>
      <c r="EM166" s="17"/>
      <c r="EN166" s="17"/>
      <c r="EO166" s="17"/>
      <c r="EP166" s="17"/>
      <c r="EQ166" s="17"/>
      <c r="ER166" s="17"/>
      <c r="ES166" s="17"/>
      <c r="ET166" s="17"/>
      <c r="EU166" s="17"/>
      <c r="EV166" s="17"/>
      <c r="EW166" s="17"/>
      <c r="EX166" s="17"/>
      <c r="EY166" s="17"/>
      <c r="EZ166" s="17"/>
      <c r="FA166" s="17"/>
      <c r="FB166" s="17"/>
      <c r="FC166" s="17"/>
      <c r="FD166" s="17"/>
      <c r="FE166" s="17"/>
      <c r="FF166" s="17"/>
      <c r="FG166" s="17"/>
      <c r="FH166" s="17"/>
      <c r="FI166" s="17"/>
      <c r="FJ166" s="17"/>
      <c r="FK166" s="17"/>
      <c r="FL166" s="17"/>
      <c r="FM166" s="17"/>
      <c r="FN166" s="17"/>
      <c r="FO166" s="17"/>
      <c r="FP166" s="17"/>
      <c r="FQ166" s="17"/>
      <c r="FR166" s="17"/>
      <c r="FS166" s="17"/>
      <c r="FT166" s="17"/>
      <c r="FU166" s="17"/>
      <c r="FV166" s="17"/>
      <c r="FW166" s="17"/>
      <c r="FX166" s="17"/>
      <c r="FY166" s="17"/>
      <c r="FZ166" s="17"/>
      <c r="GA166" s="17"/>
      <c r="GB166" s="17"/>
      <c r="GC166" s="17"/>
      <c r="GD166" s="17"/>
      <c r="GE166" s="17"/>
      <c r="GF166" s="17"/>
      <c r="GG166" s="17"/>
      <c r="GH166" s="17"/>
      <c r="GI166" s="17"/>
      <c r="GJ166" s="17"/>
      <c r="GK166" s="17"/>
      <c r="GL166" s="17"/>
      <c r="GM166" s="17"/>
      <c r="GN166" s="17"/>
      <c r="GO166" s="17"/>
      <c r="GP166" s="17"/>
      <c r="GQ166" s="17"/>
      <c r="GR166" s="17"/>
      <c r="GS166" s="17"/>
      <c r="GT166" s="17"/>
      <c r="GU166" s="17"/>
      <c r="GV166" s="17"/>
      <c r="GW166" s="17"/>
      <c r="GX166" s="17"/>
      <c r="GY166" s="17"/>
      <c r="GZ166" s="17"/>
      <c r="HA166" s="17"/>
      <c r="HB166" s="17"/>
      <c r="HC166" s="17"/>
      <c r="HD166" s="17"/>
      <c r="HE166" s="17"/>
      <c r="HF166" s="17"/>
      <c r="HG166" s="17"/>
      <c r="HH166" s="17"/>
      <c r="HI166" s="17"/>
      <c r="HJ166" s="17"/>
      <c r="HK166" s="17"/>
      <c r="HL166" s="17"/>
      <c r="HM166" s="17"/>
      <c r="HN166" s="17"/>
      <c r="HO166" s="17"/>
      <c r="HP166" s="17"/>
      <c r="HQ166" s="17"/>
      <c r="HR166" s="17"/>
      <c r="HS166" s="17"/>
      <c r="HT166" s="17"/>
      <c r="HU166" s="17"/>
      <c r="HV166" s="17"/>
      <c r="HW166" s="17"/>
      <c r="HX166" s="17"/>
      <c r="HY166" s="17"/>
      <c r="HZ166" s="17"/>
      <c r="IA166" s="17"/>
      <c r="IB166" s="17"/>
      <c r="IC166" s="17"/>
      <c r="ID166" s="17"/>
      <c r="IE166" s="17"/>
      <c r="IF166" s="17"/>
      <c r="IG166" s="17"/>
      <c r="IH166" s="17"/>
      <c r="II166" s="17"/>
      <c r="IJ166" s="17"/>
      <c r="IK166" s="17"/>
    </row>
    <row r="167" spans="1:245" s="16" customFormat="1" ht="25.5" customHeight="1" x14ac:dyDescent="0.2">
      <c r="A167" s="450" t="s">
        <v>13</v>
      </c>
      <c r="B167" s="518" t="s">
        <v>10</v>
      </c>
      <c r="C167" s="454" t="s">
        <v>10</v>
      </c>
      <c r="D167" s="519" t="s">
        <v>108</v>
      </c>
      <c r="E167" s="546" t="s">
        <v>200</v>
      </c>
      <c r="F167" s="194" t="s">
        <v>8</v>
      </c>
      <c r="G167" s="133"/>
      <c r="H167" s="133">
        <v>68</v>
      </c>
      <c r="I167" s="134">
        <v>68</v>
      </c>
      <c r="J167" s="214">
        <v>18.399999999999999</v>
      </c>
      <c r="K167" s="133">
        <v>101.4</v>
      </c>
      <c r="L167" s="537" t="s">
        <v>164</v>
      </c>
      <c r="M167" s="540">
        <v>32</v>
      </c>
      <c r="N167" s="540">
        <v>16</v>
      </c>
      <c r="O167" s="540">
        <v>14</v>
      </c>
      <c r="P167" s="107"/>
      <c r="Q167" s="107"/>
      <c r="R167" s="107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  <c r="AV167" s="15"/>
      <c r="AW167" s="15"/>
      <c r="AX167" s="15"/>
      <c r="AY167" s="15"/>
      <c r="AZ167" s="15"/>
      <c r="BA167" s="15"/>
      <c r="BB167" s="15"/>
      <c r="BC167" s="15"/>
      <c r="BD167" s="15"/>
      <c r="BE167" s="15"/>
      <c r="BF167" s="15"/>
      <c r="BG167" s="15"/>
      <c r="BH167" s="15"/>
      <c r="BI167" s="15"/>
      <c r="BJ167" s="15"/>
      <c r="BK167" s="15"/>
      <c r="BL167" s="15"/>
      <c r="BM167" s="15"/>
      <c r="BN167" s="15"/>
      <c r="BO167" s="15"/>
      <c r="BP167" s="15"/>
      <c r="BQ167" s="15"/>
      <c r="BR167" s="15"/>
      <c r="BS167" s="15"/>
      <c r="BT167" s="15"/>
      <c r="BU167" s="15"/>
      <c r="BV167" s="15"/>
      <c r="BW167" s="15"/>
      <c r="BX167" s="15"/>
      <c r="BY167" s="15"/>
      <c r="BZ167" s="15"/>
      <c r="CA167" s="15"/>
      <c r="CB167" s="15"/>
      <c r="CC167" s="15"/>
      <c r="CD167" s="15"/>
      <c r="CE167" s="15"/>
      <c r="CF167" s="15"/>
      <c r="CG167" s="15"/>
      <c r="CH167" s="15"/>
      <c r="CI167" s="15"/>
      <c r="CJ167" s="15"/>
      <c r="CK167" s="15"/>
      <c r="CL167" s="15"/>
      <c r="CM167" s="15"/>
      <c r="CN167" s="15"/>
      <c r="CO167" s="15"/>
      <c r="CP167" s="15"/>
      <c r="CQ167" s="15"/>
      <c r="CR167" s="15"/>
      <c r="CS167" s="15"/>
      <c r="CT167" s="15"/>
      <c r="CU167" s="15"/>
      <c r="CV167" s="15"/>
      <c r="CW167" s="15"/>
      <c r="CX167" s="15"/>
      <c r="CY167" s="15"/>
      <c r="CZ167" s="15"/>
      <c r="DA167" s="15"/>
      <c r="DB167" s="15"/>
      <c r="DC167" s="15"/>
      <c r="DD167" s="15"/>
      <c r="DE167" s="15"/>
      <c r="DF167" s="15"/>
      <c r="DG167" s="15"/>
      <c r="DH167" s="15"/>
      <c r="DI167" s="15"/>
      <c r="DJ167" s="15"/>
      <c r="DK167" s="15"/>
      <c r="DL167" s="15"/>
      <c r="DM167" s="15"/>
      <c r="DN167" s="15"/>
      <c r="DO167" s="15"/>
      <c r="DP167" s="15"/>
      <c r="DQ167" s="15"/>
      <c r="DR167" s="15"/>
      <c r="DS167" s="15"/>
      <c r="DT167" s="15"/>
      <c r="DU167" s="15"/>
      <c r="DV167" s="15"/>
      <c r="DW167" s="15"/>
      <c r="DX167" s="15"/>
      <c r="DY167" s="15"/>
      <c r="DZ167" s="15"/>
      <c r="EA167" s="15"/>
      <c r="EB167" s="15"/>
      <c r="EC167" s="15"/>
      <c r="ED167" s="15"/>
      <c r="EE167" s="15"/>
      <c r="EF167" s="15"/>
      <c r="EG167" s="15"/>
      <c r="EH167" s="15"/>
      <c r="EI167" s="15"/>
      <c r="EJ167" s="15"/>
      <c r="EK167" s="15"/>
      <c r="EL167" s="15"/>
      <c r="EM167" s="15"/>
      <c r="EN167" s="15"/>
      <c r="EO167" s="15"/>
      <c r="EP167" s="15"/>
      <c r="EQ167" s="15"/>
      <c r="ER167" s="15"/>
      <c r="ES167" s="15"/>
      <c r="ET167" s="15"/>
      <c r="EU167" s="15"/>
      <c r="EV167" s="15"/>
      <c r="EW167" s="15"/>
      <c r="EX167" s="15"/>
      <c r="EY167" s="15"/>
      <c r="EZ167" s="15"/>
      <c r="FA167" s="15"/>
      <c r="FB167" s="15"/>
      <c r="FC167" s="15"/>
      <c r="FD167" s="15"/>
      <c r="FE167" s="15"/>
      <c r="FF167" s="15"/>
      <c r="FG167" s="15"/>
      <c r="FH167" s="15"/>
      <c r="FI167" s="15"/>
      <c r="FJ167" s="15"/>
      <c r="FK167" s="15"/>
      <c r="FL167" s="15"/>
      <c r="FM167" s="15"/>
      <c r="FN167" s="15"/>
      <c r="FO167" s="15"/>
      <c r="FP167" s="15"/>
      <c r="FQ167" s="15"/>
      <c r="FR167" s="15"/>
      <c r="FS167" s="15"/>
      <c r="FT167" s="15"/>
      <c r="FU167" s="15"/>
      <c r="FV167" s="15"/>
      <c r="FW167" s="15"/>
      <c r="FX167" s="15"/>
      <c r="FY167" s="15"/>
      <c r="FZ167" s="15"/>
      <c r="GA167" s="15"/>
      <c r="GB167" s="15"/>
      <c r="GC167" s="15"/>
      <c r="GD167" s="15"/>
      <c r="GE167" s="15"/>
      <c r="GF167" s="15"/>
      <c r="GG167" s="15"/>
      <c r="GH167" s="15"/>
      <c r="GI167" s="15"/>
      <c r="GJ167" s="15"/>
      <c r="GK167" s="15"/>
      <c r="GL167" s="15"/>
      <c r="GM167" s="15"/>
      <c r="GN167" s="15"/>
      <c r="GO167" s="15"/>
      <c r="GP167" s="15"/>
      <c r="GQ167" s="15"/>
      <c r="GR167" s="15"/>
      <c r="GS167" s="15"/>
      <c r="GT167" s="15"/>
      <c r="GU167" s="15"/>
      <c r="GV167" s="15"/>
      <c r="GW167" s="15"/>
      <c r="GX167" s="15"/>
      <c r="GY167" s="15"/>
      <c r="GZ167" s="15"/>
      <c r="HA167" s="15"/>
      <c r="HB167" s="15"/>
      <c r="HC167" s="15"/>
      <c r="HD167" s="15"/>
      <c r="HE167" s="15"/>
      <c r="HF167" s="15"/>
      <c r="HG167" s="15"/>
      <c r="HH167" s="15"/>
      <c r="HI167" s="15"/>
      <c r="HJ167" s="15"/>
      <c r="HK167" s="15"/>
      <c r="HL167" s="15"/>
      <c r="HM167" s="15"/>
      <c r="HN167" s="15"/>
      <c r="HO167" s="15"/>
      <c r="HP167" s="15"/>
      <c r="HQ167" s="15"/>
      <c r="HR167" s="15"/>
      <c r="HS167" s="15"/>
      <c r="HT167" s="15"/>
      <c r="HU167" s="15"/>
      <c r="HV167" s="15"/>
      <c r="HW167" s="15"/>
      <c r="HX167" s="15"/>
      <c r="HY167" s="15"/>
      <c r="HZ167" s="15"/>
      <c r="IA167" s="15"/>
      <c r="IB167" s="15"/>
      <c r="IC167" s="15"/>
      <c r="ID167" s="15"/>
      <c r="IE167" s="15"/>
      <c r="IF167" s="15"/>
      <c r="IG167" s="15"/>
      <c r="IH167" s="15"/>
      <c r="II167" s="15"/>
      <c r="IJ167" s="15"/>
      <c r="IK167" s="15"/>
    </row>
    <row r="168" spans="1:245" s="16" customFormat="1" ht="19.5" customHeight="1" x14ac:dyDescent="0.2">
      <c r="A168" s="450"/>
      <c r="B168" s="518"/>
      <c r="C168" s="454"/>
      <c r="D168" s="519"/>
      <c r="E168" s="546"/>
      <c r="F168" s="197" t="s">
        <v>12</v>
      </c>
      <c r="G168" s="133"/>
      <c r="H168" s="133">
        <v>908.9</v>
      </c>
      <c r="I168" s="134">
        <v>908.9</v>
      </c>
      <c r="J168" s="133">
        <v>656.8</v>
      </c>
      <c r="K168" s="133">
        <v>572.4</v>
      </c>
      <c r="L168" s="538"/>
      <c r="M168" s="541"/>
      <c r="N168" s="541"/>
      <c r="O168" s="541"/>
      <c r="P168" s="107"/>
      <c r="Q168" s="107"/>
      <c r="R168" s="107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  <c r="AV168" s="15"/>
      <c r="AW168" s="15"/>
      <c r="AX168" s="15"/>
      <c r="AY168" s="15"/>
      <c r="AZ168" s="15"/>
      <c r="BA168" s="15"/>
      <c r="BB168" s="15"/>
      <c r="BC168" s="15"/>
      <c r="BD168" s="15"/>
      <c r="BE168" s="15"/>
      <c r="BF168" s="15"/>
      <c r="BG168" s="15"/>
      <c r="BH168" s="15"/>
      <c r="BI168" s="15"/>
      <c r="BJ168" s="15"/>
      <c r="BK168" s="15"/>
      <c r="BL168" s="15"/>
      <c r="BM168" s="15"/>
      <c r="BN168" s="15"/>
      <c r="BO168" s="15"/>
      <c r="BP168" s="15"/>
      <c r="BQ168" s="15"/>
      <c r="BR168" s="15"/>
      <c r="BS168" s="15"/>
      <c r="BT168" s="15"/>
      <c r="BU168" s="15"/>
      <c r="BV168" s="15"/>
      <c r="BW168" s="15"/>
      <c r="BX168" s="15"/>
      <c r="BY168" s="15"/>
      <c r="BZ168" s="15"/>
      <c r="CA168" s="15"/>
      <c r="CB168" s="15"/>
      <c r="CC168" s="15"/>
      <c r="CD168" s="15"/>
      <c r="CE168" s="15"/>
      <c r="CF168" s="15"/>
      <c r="CG168" s="15"/>
      <c r="CH168" s="15"/>
      <c r="CI168" s="15"/>
      <c r="CJ168" s="15"/>
      <c r="CK168" s="15"/>
      <c r="CL168" s="15"/>
      <c r="CM168" s="15"/>
      <c r="CN168" s="15"/>
      <c r="CO168" s="15"/>
      <c r="CP168" s="15"/>
      <c r="CQ168" s="15"/>
      <c r="CR168" s="15"/>
      <c r="CS168" s="15"/>
      <c r="CT168" s="15"/>
      <c r="CU168" s="15"/>
      <c r="CV168" s="15"/>
      <c r="CW168" s="15"/>
      <c r="CX168" s="15"/>
      <c r="CY168" s="15"/>
      <c r="CZ168" s="15"/>
      <c r="DA168" s="15"/>
      <c r="DB168" s="15"/>
      <c r="DC168" s="15"/>
      <c r="DD168" s="15"/>
      <c r="DE168" s="15"/>
      <c r="DF168" s="15"/>
      <c r="DG168" s="15"/>
      <c r="DH168" s="15"/>
      <c r="DI168" s="15"/>
      <c r="DJ168" s="15"/>
      <c r="DK168" s="15"/>
      <c r="DL168" s="15"/>
      <c r="DM168" s="15"/>
      <c r="DN168" s="15"/>
      <c r="DO168" s="15"/>
      <c r="DP168" s="15"/>
      <c r="DQ168" s="15"/>
      <c r="DR168" s="15"/>
      <c r="DS168" s="15"/>
      <c r="DT168" s="15"/>
      <c r="DU168" s="15"/>
      <c r="DV168" s="15"/>
      <c r="DW168" s="15"/>
      <c r="DX168" s="15"/>
      <c r="DY168" s="15"/>
      <c r="DZ168" s="15"/>
      <c r="EA168" s="15"/>
      <c r="EB168" s="15"/>
      <c r="EC168" s="15"/>
      <c r="ED168" s="15"/>
      <c r="EE168" s="15"/>
      <c r="EF168" s="15"/>
      <c r="EG168" s="15"/>
      <c r="EH168" s="15"/>
      <c r="EI168" s="15"/>
      <c r="EJ168" s="15"/>
      <c r="EK168" s="15"/>
      <c r="EL168" s="15"/>
      <c r="EM168" s="15"/>
      <c r="EN168" s="15"/>
      <c r="EO168" s="15"/>
      <c r="EP168" s="15"/>
      <c r="EQ168" s="15"/>
      <c r="ER168" s="15"/>
      <c r="ES168" s="15"/>
      <c r="ET168" s="15"/>
      <c r="EU168" s="15"/>
      <c r="EV168" s="15"/>
      <c r="EW168" s="15"/>
      <c r="EX168" s="15"/>
      <c r="EY168" s="15"/>
      <c r="EZ168" s="15"/>
      <c r="FA168" s="15"/>
      <c r="FB168" s="15"/>
      <c r="FC168" s="15"/>
      <c r="FD168" s="15"/>
      <c r="FE168" s="15"/>
      <c r="FF168" s="15"/>
      <c r="FG168" s="15"/>
      <c r="FH168" s="15"/>
      <c r="FI168" s="15"/>
      <c r="FJ168" s="15"/>
      <c r="FK168" s="15"/>
      <c r="FL168" s="15"/>
      <c r="FM168" s="15"/>
      <c r="FN168" s="15"/>
      <c r="FO168" s="15"/>
      <c r="FP168" s="15"/>
      <c r="FQ168" s="15"/>
      <c r="FR168" s="15"/>
      <c r="FS168" s="15"/>
      <c r="FT168" s="15"/>
      <c r="FU168" s="15"/>
      <c r="FV168" s="15"/>
      <c r="FW168" s="15"/>
      <c r="FX168" s="15"/>
      <c r="FY168" s="15"/>
      <c r="FZ168" s="15"/>
      <c r="GA168" s="15"/>
      <c r="GB168" s="15"/>
      <c r="GC168" s="15"/>
      <c r="GD168" s="15"/>
      <c r="GE168" s="15"/>
      <c r="GF168" s="15"/>
      <c r="GG168" s="15"/>
      <c r="GH168" s="15"/>
      <c r="GI168" s="15"/>
      <c r="GJ168" s="15"/>
      <c r="GK168" s="15"/>
      <c r="GL168" s="15"/>
      <c r="GM168" s="15"/>
      <c r="GN168" s="15"/>
      <c r="GO168" s="15"/>
      <c r="GP168" s="15"/>
      <c r="GQ168" s="15"/>
      <c r="GR168" s="15"/>
      <c r="GS168" s="15"/>
      <c r="GT168" s="15"/>
      <c r="GU168" s="15"/>
      <c r="GV168" s="15"/>
      <c r="GW168" s="15"/>
      <c r="GX168" s="15"/>
      <c r="GY168" s="15"/>
      <c r="GZ168" s="15"/>
      <c r="HA168" s="15"/>
      <c r="HB168" s="15"/>
      <c r="HC168" s="15"/>
      <c r="HD168" s="15"/>
      <c r="HE168" s="15"/>
      <c r="HF168" s="15"/>
      <c r="HG168" s="15"/>
      <c r="HH168" s="15"/>
      <c r="HI168" s="15"/>
      <c r="HJ168" s="15"/>
      <c r="HK168" s="15"/>
      <c r="HL168" s="15"/>
      <c r="HM168" s="15"/>
      <c r="HN168" s="15"/>
      <c r="HO168" s="15"/>
      <c r="HP168" s="15"/>
      <c r="HQ168" s="15"/>
      <c r="HR168" s="15"/>
      <c r="HS168" s="15"/>
      <c r="HT168" s="15"/>
      <c r="HU168" s="15"/>
      <c r="HV168" s="15"/>
      <c r="HW168" s="15"/>
      <c r="HX168" s="15"/>
      <c r="HY168" s="15"/>
      <c r="HZ168" s="15"/>
      <c r="IA168" s="15"/>
      <c r="IB168" s="15"/>
      <c r="IC168" s="15"/>
      <c r="ID168" s="15"/>
      <c r="IE168" s="15"/>
      <c r="IF168" s="15"/>
      <c r="IG168" s="15"/>
      <c r="IH168" s="15"/>
      <c r="II168" s="15"/>
      <c r="IJ168" s="15"/>
      <c r="IK168" s="15"/>
    </row>
    <row r="169" spans="1:245" s="16" customFormat="1" ht="34.5" customHeight="1" x14ac:dyDescent="0.2">
      <c r="A169" s="450"/>
      <c r="B169" s="518"/>
      <c r="C169" s="454"/>
      <c r="D169" s="519"/>
      <c r="E169" s="546"/>
      <c r="F169" s="247" t="s">
        <v>180</v>
      </c>
      <c r="G169" s="214"/>
      <c r="H169" s="214">
        <v>2.2999999999999998</v>
      </c>
      <c r="I169" s="134">
        <v>2.2999999999999998</v>
      </c>
      <c r="J169" s="133"/>
      <c r="K169" s="133"/>
      <c r="L169" s="538"/>
      <c r="M169" s="541"/>
      <c r="N169" s="541"/>
      <c r="O169" s="541"/>
      <c r="P169" s="107"/>
      <c r="Q169" s="107"/>
      <c r="R169" s="107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  <c r="AV169" s="15"/>
      <c r="AW169" s="15"/>
      <c r="AX169" s="15"/>
      <c r="AY169" s="15"/>
      <c r="AZ169" s="15"/>
      <c r="BA169" s="15"/>
      <c r="BB169" s="15"/>
      <c r="BC169" s="15"/>
      <c r="BD169" s="15"/>
      <c r="BE169" s="15"/>
      <c r="BF169" s="15"/>
      <c r="BG169" s="15"/>
      <c r="BH169" s="15"/>
      <c r="BI169" s="15"/>
      <c r="BJ169" s="15"/>
      <c r="BK169" s="15"/>
      <c r="BL169" s="15"/>
      <c r="BM169" s="15"/>
      <c r="BN169" s="15"/>
      <c r="BO169" s="15"/>
      <c r="BP169" s="15"/>
      <c r="BQ169" s="15"/>
      <c r="BR169" s="15"/>
      <c r="BS169" s="15"/>
      <c r="BT169" s="15"/>
      <c r="BU169" s="15"/>
      <c r="BV169" s="15"/>
      <c r="BW169" s="15"/>
      <c r="BX169" s="15"/>
      <c r="BY169" s="15"/>
      <c r="BZ169" s="15"/>
      <c r="CA169" s="15"/>
      <c r="CB169" s="15"/>
      <c r="CC169" s="15"/>
      <c r="CD169" s="15"/>
      <c r="CE169" s="15"/>
      <c r="CF169" s="15"/>
      <c r="CG169" s="15"/>
      <c r="CH169" s="15"/>
      <c r="CI169" s="15"/>
      <c r="CJ169" s="15"/>
      <c r="CK169" s="15"/>
      <c r="CL169" s="15"/>
      <c r="CM169" s="15"/>
      <c r="CN169" s="15"/>
      <c r="CO169" s="15"/>
      <c r="CP169" s="15"/>
      <c r="CQ169" s="15"/>
      <c r="CR169" s="15"/>
      <c r="CS169" s="15"/>
      <c r="CT169" s="15"/>
      <c r="CU169" s="15"/>
      <c r="CV169" s="15"/>
      <c r="CW169" s="15"/>
      <c r="CX169" s="15"/>
      <c r="CY169" s="15"/>
      <c r="CZ169" s="15"/>
      <c r="DA169" s="15"/>
      <c r="DB169" s="15"/>
      <c r="DC169" s="15"/>
      <c r="DD169" s="15"/>
      <c r="DE169" s="15"/>
      <c r="DF169" s="15"/>
      <c r="DG169" s="15"/>
      <c r="DH169" s="15"/>
      <c r="DI169" s="15"/>
      <c r="DJ169" s="15"/>
      <c r="DK169" s="15"/>
      <c r="DL169" s="15"/>
      <c r="DM169" s="15"/>
      <c r="DN169" s="15"/>
      <c r="DO169" s="15"/>
      <c r="DP169" s="15"/>
      <c r="DQ169" s="15"/>
      <c r="DR169" s="15"/>
      <c r="DS169" s="15"/>
      <c r="DT169" s="15"/>
      <c r="DU169" s="15"/>
      <c r="DV169" s="15"/>
      <c r="DW169" s="15"/>
      <c r="DX169" s="15"/>
      <c r="DY169" s="15"/>
      <c r="DZ169" s="15"/>
      <c r="EA169" s="15"/>
      <c r="EB169" s="15"/>
      <c r="EC169" s="15"/>
      <c r="ED169" s="15"/>
      <c r="EE169" s="15"/>
      <c r="EF169" s="15"/>
      <c r="EG169" s="15"/>
      <c r="EH169" s="15"/>
      <c r="EI169" s="15"/>
      <c r="EJ169" s="15"/>
      <c r="EK169" s="15"/>
      <c r="EL169" s="15"/>
      <c r="EM169" s="15"/>
      <c r="EN169" s="15"/>
      <c r="EO169" s="15"/>
      <c r="EP169" s="15"/>
      <c r="EQ169" s="15"/>
      <c r="ER169" s="15"/>
      <c r="ES169" s="15"/>
      <c r="ET169" s="15"/>
      <c r="EU169" s="15"/>
      <c r="EV169" s="15"/>
      <c r="EW169" s="15"/>
      <c r="EX169" s="15"/>
      <c r="EY169" s="15"/>
      <c r="EZ169" s="15"/>
      <c r="FA169" s="15"/>
      <c r="FB169" s="15"/>
      <c r="FC169" s="15"/>
      <c r="FD169" s="15"/>
      <c r="FE169" s="15"/>
      <c r="FF169" s="15"/>
      <c r="FG169" s="15"/>
      <c r="FH169" s="15"/>
      <c r="FI169" s="15"/>
      <c r="FJ169" s="15"/>
      <c r="FK169" s="15"/>
      <c r="FL169" s="15"/>
      <c r="FM169" s="15"/>
      <c r="FN169" s="15"/>
      <c r="FO169" s="15"/>
      <c r="FP169" s="15"/>
      <c r="FQ169" s="15"/>
      <c r="FR169" s="15"/>
      <c r="FS169" s="15"/>
      <c r="FT169" s="15"/>
      <c r="FU169" s="15"/>
      <c r="FV169" s="15"/>
      <c r="FW169" s="15"/>
      <c r="FX169" s="15"/>
      <c r="FY169" s="15"/>
      <c r="FZ169" s="15"/>
      <c r="GA169" s="15"/>
      <c r="GB169" s="15"/>
      <c r="GC169" s="15"/>
      <c r="GD169" s="15"/>
      <c r="GE169" s="15"/>
      <c r="GF169" s="15"/>
      <c r="GG169" s="15"/>
      <c r="GH169" s="15"/>
      <c r="GI169" s="15"/>
      <c r="GJ169" s="15"/>
      <c r="GK169" s="15"/>
      <c r="GL169" s="15"/>
      <c r="GM169" s="15"/>
      <c r="GN169" s="15"/>
      <c r="GO169" s="15"/>
      <c r="GP169" s="15"/>
      <c r="GQ169" s="15"/>
      <c r="GR169" s="15"/>
      <c r="GS169" s="15"/>
      <c r="GT169" s="15"/>
      <c r="GU169" s="15"/>
      <c r="GV169" s="15"/>
      <c r="GW169" s="15"/>
      <c r="GX169" s="15"/>
      <c r="GY169" s="15"/>
      <c r="GZ169" s="15"/>
      <c r="HA169" s="15"/>
      <c r="HB169" s="15"/>
      <c r="HC169" s="15"/>
      <c r="HD169" s="15"/>
      <c r="HE169" s="15"/>
      <c r="HF169" s="15"/>
      <c r="HG169" s="15"/>
      <c r="HH169" s="15"/>
      <c r="HI169" s="15"/>
      <c r="HJ169" s="15"/>
      <c r="HK169" s="15"/>
      <c r="HL169" s="15"/>
      <c r="HM169" s="15"/>
      <c r="HN169" s="15"/>
      <c r="HO169" s="15"/>
      <c r="HP169" s="15"/>
      <c r="HQ169" s="15"/>
      <c r="HR169" s="15"/>
      <c r="HS169" s="15"/>
      <c r="HT169" s="15"/>
      <c r="HU169" s="15"/>
      <c r="HV169" s="15"/>
      <c r="HW169" s="15"/>
      <c r="HX169" s="15"/>
      <c r="HY169" s="15"/>
      <c r="HZ169" s="15"/>
      <c r="IA169" s="15"/>
      <c r="IB169" s="15"/>
      <c r="IC169" s="15"/>
      <c r="ID169" s="15"/>
      <c r="IE169" s="15"/>
      <c r="IF169" s="15"/>
      <c r="IG169" s="15"/>
      <c r="IH169" s="15"/>
      <c r="II169" s="15"/>
      <c r="IJ169" s="15"/>
      <c r="IK169" s="15"/>
    </row>
    <row r="170" spans="1:245" s="16" customFormat="1" ht="37.5" customHeight="1" x14ac:dyDescent="0.2">
      <c r="A170" s="450"/>
      <c r="B170" s="518"/>
      <c r="C170" s="454"/>
      <c r="D170" s="519"/>
      <c r="E170" s="546"/>
      <c r="F170" s="198" t="s">
        <v>156</v>
      </c>
      <c r="G170" s="133"/>
      <c r="H170" s="214">
        <v>196.8</v>
      </c>
      <c r="I170" s="134">
        <v>196.8</v>
      </c>
      <c r="J170" s="133"/>
      <c r="K170" s="133"/>
      <c r="L170" s="539"/>
      <c r="M170" s="542"/>
      <c r="N170" s="542"/>
      <c r="O170" s="542"/>
      <c r="P170" s="107"/>
      <c r="Q170" s="107"/>
      <c r="R170" s="107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  <c r="AV170" s="15"/>
      <c r="AW170" s="15"/>
      <c r="AX170" s="15"/>
      <c r="AY170" s="15"/>
      <c r="AZ170" s="15"/>
      <c r="BA170" s="15"/>
      <c r="BB170" s="15"/>
      <c r="BC170" s="15"/>
      <c r="BD170" s="15"/>
      <c r="BE170" s="15"/>
      <c r="BF170" s="15"/>
      <c r="BG170" s="15"/>
      <c r="BH170" s="15"/>
      <c r="BI170" s="15"/>
      <c r="BJ170" s="15"/>
      <c r="BK170" s="15"/>
      <c r="BL170" s="15"/>
      <c r="BM170" s="15"/>
      <c r="BN170" s="15"/>
      <c r="BO170" s="15"/>
      <c r="BP170" s="15"/>
      <c r="BQ170" s="15"/>
      <c r="BR170" s="15"/>
      <c r="BS170" s="15"/>
      <c r="BT170" s="15"/>
      <c r="BU170" s="15"/>
      <c r="BV170" s="15"/>
      <c r="BW170" s="15"/>
      <c r="BX170" s="15"/>
      <c r="BY170" s="15"/>
      <c r="BZ170" s="15"/>
      <c r="CA170" s="15"/>
      <c r="CB170" s="15"/>
      <c r="CC170" s="15"/>
      <c r="CD170" s="15"/>
      <c r="CE170" s="15"/>
      <c r="CF170" s="15"/>
      <c r="CG170" s="15"/>
      <c r="CH170" s="15"/>
      <c r="CI170" s="15"/>
      <c r="CJ170" s="15"/>
      <c r="CK170" s="15"/>
      <c r="CL170" s="15"/>
      <c r="CM170" s="15"/>
      <c r="CN170" s="15"/>
      <c r="CO170" s="15"/>
      <c r="CP170" s="15"/>
      <c r="CQ170" s="15"/>
      <c r="CR170" s="15"/>
      <c r="CS170" s="15"/>
      <c r="CT170" s="15"/>
      <c r="CU170" s="15"/>
      <c r="CV170" s="15"/>
      <c r="CW170" s="15"/>
      <c r="CX170" s="15"/>
      <c r="CY170" s="15"/>
      <c r="CZ170" s="15"/>
      <c r="DA170" s="15"/>
      <c r="DB170" s="15"/>
      <c r="DC170" s="15"/>
      <c r="DD170" s="15"/>
      <c r="DE170" s="15"/>
      <c r="DF170" s="15"/>
      <c r="DG170" s="15"/>
      <c r="DH170" s="15"/>
      <c r="DI170" s="15"/>
      <c r="DJ170" s="15"/>
      <c r="DK170" s="15"/>
      <c r="DL170" s="15"/>
      <c r="DM170" s="15"/>
      <c r="DN170" s="15"/>
      <c r="DO170" s="15"/>
      <c r="DP170" s="15"/>
      <c r="DQ170" s="15"/>
      <c r="DR170" s="15"/>
      <c r="DS170" s="15"/>
      <c r="DT170" s="15"/>
      <c r="DU170" s="15"/>
      <c r="DV170" s="15"/>
      <c r="DW170" s="15"/>
      <c r="DX170" s="15"/>
      <c r="DY170" s="15"/>
      <c r="DZ170" s="15"/>
      <c r="EA170" s="15"/>
      <c r="EB170" s="15"/>
      <c r="EC170" s="15"/>
      <c r="ED170" s="15"/>
      <c r="EE170" s="15"/>
      <c r="EF170" s="15"/>
      <c r="EG170" s="15"/>
      <c r="EH170" s="15"/>
      <c r="EI170" s="15"/>
      <c r="EJ170" s="15"/>
      <c r="EK170" s="15"/>
      <c r="EL170" s="15"/>
      <c r="EM170" s="15"/>
      <c r="EN170" s="15"/>
      <c r="EO170" s="15"/>
      <c r="EP170" s="15"/>
      <c r="EQ170" s="15"/>
      <c r="ER170" s="15"/>
      <c r="ES170" s="15"/>
      <c r="ET170" s="15"/>
      <c r="EU170" s="15"/>
      <c r="EV170" s="15"/>
      <c r="EW170" s="15"/>
      <c r="EX170" s="15"/>
      <c r="EY170" s="15"/>
      <c r="EZ170" s="15"/>
      <c r="FA170" s="15"/>
      <c r="FB170" s="15"/>
      <c r="FC170" s="15"/>
      <c r="FD170" s="15"/>
      <c r="FE170" s="15"/>
      <c r="FF170" s="15"/>
      <c r="FG170" s="15"/>
      <c r="FH170" s="15"/>
      <c r="FI170" s="15"/>
      <c r="FJ170" s="15"/>
      <c r="FK170" s="15"/>
      <c r="FL170" s="15"/>
      <c r="FM170" s="15"/>
      <c r="FN170" s="15"/>
      <c r="FO170" s="15"/>
      <c r="FP170" s="15"/>
      <c r="FQ170" s="15"/>
      <c r="FR170" s="15"/>
      <c r="FS170" s="15"/>
      <c r="FT170" s="15"/>
      <c r="FU170" s="15"/>
      <c r="FV170" s="15"/>
      <c r="FW170" s="15"/>
      <c r="FX170" s="15"/>
      <c r="FY170" s="15"/>
      <c r="FZ170" s="15"/>
      <c r="GA170" s="15"/>
      <c r="GB170" s="15"/>
      <c r="GC170" s="15"/>
      <c r="GD170" s="15"/>
      <c r="GE170" s="15"/>
      <c r="GF170" s="15"/>
      <c r="GG170" s="15"/>
      <c r="GH170" s="15"/>
      <c r="GI170" s="15"/>
      <c r="GJ170" s="15"/>
      <c r="GK170" s="15"/>
      <c r="GL170" s="15"/>
      <c r="GM170" s="15"/>
      <c r="GN170" s="15"/>
      <c r="GO170" s="15"/>
      <c r="GP170" s="15"/>
      <c r="GQ170" s="15"/>
      <c r="GR170" s="15"/>
      <c r="GS170" s="15"/>
      <c r="GT170" s="15"/>
      <c r="GU170" s="15"/>
      <c r="GV170" s="15"/>
      <c r="GW170" s="15"/>
      <c r="GX170" s="15"/>
      <c r="GY170" s="15"/>
      <c r="GZ170" s="15"/>
      <c r="HA170" s="15"/>
      <c r="HB170" s="15"/>
      <c r="HC170" s="15"/>
      <c r="HD170" s="15"/>
      <c r="HE170" s="15"/>
      <c r="HF170" s="15"/>
      <c r="HG170" s="15"/>
      <c r="HH170" s="15"/>
      <c r="HI170" s="15"/>
      <c r="HJ170" s="15"/>
      <c r="HK170" s="15"/>
      <c r="HL170" s="15"/>
      <c r="HM170" s="15"/>
      <c r="HN170" s="15"/>
      <c r="HO170" s="15"/>
      <c r="HP170" s="15"/>
      <c r="HQ170" s="15"/>
      <c r="HR170" s="15"/>
      <c r="HS170" s="15"/>
      <c r="HT170" s="15"/>
      <c r="HU170" s="15"/>
      <c r="HV170" s="15"/>
      <c r="HW170" s="15"/>
      <c r="HX170" s="15"/>
      <c r="HY170" s="15"/>
      <c r="HZ170" s="15"/>
      <c r="IA170" s="15"/>
      <c r="IB170" s="15"/>
      <c r="IC170" s="15"/>
      <c r="ID170" s="15"/>
      <c r="IE170" s="15"/>
      <c r="IF170" s="15"/>
      <c r="IG170" s="15"/>
      <c r="IH170" s="15"/>
      <c r="II170" s="15"/>
      <c r="IJ170" s="15"/>
      <c r="IK170" s="15"/>
    </row>
    <row r="171" spans="1:245" s="16" customFormat="1" ht="17.25" customHeight="1" x14ac:dyDescent="0.2">
      <c r="A171" s="450"/>
      <c r="B171" s="518"/>
      <c r="C171" s="454"/>
      <c r="D171" s="519"/>
      <c r="E171" s="546"/>
      <c r="F171" s="195" t="s">
        <v>102</v>
      </c>
      <c r="G171" s="137">
        <f>SUM(G167:G170)</f>
        <v>0</v>
      </c>
      <c r="H171" s="137">
        <f t="shared" ref="H171:K171" si="36">SUM(H167:H170)</f>
        <v>1176</v>
      </c>
      <c r="I171" s="137">
        <f t="shared" si="36"/>
        <v>1176</v>
      </c>
      <c r="J171" s="137">
        <f t="shared" si="36"/>
        <v>675.19999999999993</v>
      </c>
      <c r="K171" s="137">
        <f t="shared" si="36"/>
        <v>673.8</v>
      </c>
      <c r="L171" s="531"/>
      <c r="M171" s="532"/>
      <c r="N171" s="532"/>
      <c r="O171" s="533"/>
      <c r="P171" s="107"/>
      <c r="Q171" s="107"/>
      <c r="R171" s="107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  <c r="AV171" s="15"/>
      <c r="AW171" s="15"/>
      <c r="AX171" s="15"/>
      <c r="AY171" s="15"/>
      <c r="AZ171" s="15"/>
      <c r="BA171" s="15"/>
      <c r="BB171" s="15"/>
      <c r="BC171" s="15"/>
      <c r="BD171" s="15"/>
      <c r="BE171" s="15"/>
      <c r="BF171" s="15"/>
      <c r="BG171" s="15"/>
      <c r="BH171" s="15"/>
      <c r="BI171" s="15"/>
      <c r="BJ171" s="15"/>
      <c r="BK171" s="15"/>
      <c r="BL171" s="15"/>
      <c r="BM171" s="15"/>
      <c r="BN171" s="15"/>
      <c r="BO171" s="15"/>
      <c r="BP171" s="15"/>
      <c r="BQ171" s="15"/>
      <c r="BR171" s="15"/>
      <c r="BS171" s="15"/>
      <c r="BT171" s="15"/>
      <c r="BU171" s="15"/>
      <c r="BV171" s="15"/>
      <c r="BW171" s="15"/>
      <c r="BX171" s="15"/>
      <c r="BY171" s="15"/>
      <c r="BZ171" s="15"/>
      <c r="CA171" s="15"/>
      <c r="CB171" s="15"/>
      <c r="CC171" s="15"/>
      <c r="CD171" s="15"/>
      <c r="CE171" s="15"/>
      <c r="CF171" s="15"/>
      <c r="CG171" s="15"/>
      <c r="CH171" s="15"/>
      <c r="CI171" s="15"/>
      <c r="CJ171" s="15"/>
      <c r="CK171" s="15"/>
      <c r="CL171" s="15"/>
      <c r="CM171" s="15"/>
      <c r="CN171" s="15"/>
      <c r="CO171" s="15"/>
      <c r="CP171" s="15"/>
      <c r="CQ171" s="15"/>
      <c r="CR171" s="15"/>
      <c r="CS171" s="15"/>
      <c r="CT171" s="15"/>
      <c r="CU171" s="15"/>
      <c r="CV171" s="15"/>
      <c r="CW171" s="15"/>
      <c r="CX171" s="15"/>
      <c r="CY171" s="15"/>
      <c r="CZ171" s="15"/>
      <c r="DA171" s="15"/>
      <c r="DB171" s="15"/>
      <c r="DC171" s="15"/>
      <c r="DD171" s="15"/>
      <c r="DE171" s="15"/>
      <c r="DF171" s="15"/>
      <c r="DG171" s="15"/>
      <c r="DH171" s="15"/>
      <c r="DI171" s="15"/>
      <c r="DJ171" s="15"/>
      <c r="DK171" s="15"/>
      <c r="DL171" s="15"/>
      <c r="DM171" s="15"/>
      <c r="DN171" s="15"/>
      <c r="DO171" s="15"/>
      <c r="DP171" s="15"/>
      <c r="DQ171" s="15"/>
      <c r="DR171" s="15"/>
      <c r="DS171" s="15"/>
      <c r="DT171" s="15"/>
      <c r="DU171" s="15"/>
      <c r="DV171" s="15"/>
      <c r="DW171" s="15"/>
      <c r="DX171" s="15"/>
      <c r="DY171" s="15"/>
      <c r="DZ171" s="15"/>
      <c r="EA171" s="15"/>
      <c r="EB171" s="15"/>
      <c r="EC171" s="15"/>
      <c r="ED171" s="15"/>
      <c r="EE171" s="15"/>
      <c r="EF171" s="15"/>
      <c r="EG171" s="15"/>
      <c r="EH171" s="15"/>
      <c r="EI171" s="15"/>
      <c r="EJ171" s="15"/>
      <c r="EK171" s="15"/>
      <c r="EL171" s="15"/>
      <c r="EM171" s="15"/>
      <c r="EN171" s="15"/>
      <c r="EO171" s="15"/>
      <c r="EP171" s="15"/>
      <c r="EQ171" s="15"/>
      <c r="ER171" s="15"/>
      <c r="ES171" s="15"/>
      <c r="ET171" s="15"/>
      <c r="EU171" s="15"/>
      <c r="EV171" s="15"/>
      <c r="EW171" s="15"/>
      <c r="EX171" s="15"/>
      <c r="EY171" s="15"/>
      <c r="EZ171" s="15"/>
      <c r="FA171" s="15"/>
      <c r="FB171" s="15"/>
      <c r="FC171" s="15"/>
      <c r="FD171" s="15"/>
      <c r="FE171" s="15"/>
      <c r="FF171" s="15"/>
      <c r="FG171" s="15"/>
      <c r="FH171" s="15"/>
      <c r="FI171" s="15"/>
      <c r="FJ171" s="15"/>
      <c r="FK171" s="15"/>
      <c r="FL171" s="15"/>
      <c r="FM171" s="15"/>
      <c r="FN171" s="15"/>
      <c r="FO171" s="15"/>
      <c r="FP171" s="15"/>
      <c r="FQ171" s="15"/>
      <c r="FR171" s="15"/>
      <c r="FS171" s="15"/>
      <c r="FT171" s="15"/>
      <c r="FU171" s="15"/>
      <c r="FV171" s="15"/>
      <c r="FW171" s="15"/>
      <c r="FX171" s="15"/>
      <c r="FY171" s="15"/>
      <c r="FZ171" s="15"/>
      <c r="GA171" s="15"/>
      <c r="GB171" s="15"/>
      <c r="GC171" s="15"/>
      <c r="GD171" s="15"/>
      <c r="GE171" s="15"/>
      <c r="GF171" s="15"/>
      <c r="GG171" s="15"/>
      <c r="GH171" s="15"/>
      <c r="GI171" s="15"/>
      <c r="GJ171" s="15"/>
      <c r="GK171" s="15"/>
      <c r="GL171" s="15"/>
      <c r="GM171" s="15"/>
      <c r="GN171" s="15"/>
      <c r="GO171" s="15"/>
      <c r="GP171" s="15"/>
      <c r="GQ171" s="15"/>
      <c r="GR171" s="15"/>
      <c r="GS171" s="15"/>
      <c r="GT171" s="15"/>
      <c r="GU171" s="15"/>
      <c r="GV171" s="15"/>
      <c r="GW171" s="15"/>
      <c r="GX171" s="15"/>
      <c r="GY171" s="15"/>
      <c r="GZ171" s="15"/>
      <c r="HA171" s="15"/>
      <c r="HB171" s="15"/>
      <c r="HC171" s="15"/>
      <c r="HD171" s="15"/>
      <c r="HE171" s="15"/>
      <c r="HF171" s="15"/>
      <c r="HG171" s="15"/>
      <c r="HH171" s="15"/>
      <c r="HI171" s="15"/>
      <c r="HJ171" s="15"/>
      <c r="HK171" s="15"/>
      <c r="HL171" s="15"/>
      <c r="HM171" s="15"/>
      <c r="HN171" s="15"/>
      <c r="HO171" s="15"/>
      <c r="HP171" s="15"/>
      <c r="HQ171" s="15"/>
      <c r="HR171" s="15"/>
      <c r="HS171" s="15"/>
      <c r="HT171" s="15"/>
      <c r="HU171" s="15"/>
      <c r="HV171" s="15"/>
      <c r="HW171" s="15"/>
      <c r="HX171" s="15"/>
      <c r="HY171" s="15"/>
      <c r="HZ171" s="15"/>
      <c r="IA171" s="15"/>
      <c r="IB171" s="15"/>
      <c r="IC171" s="15"/>
      <c r="ID171" s="15"/>
      <c r="IE171" s="15"/>
      <c r="IF171" s="15"/>
      <c r="IG171" s="15"/>
      <c r="IH171" s="15"/>
      <c r="II171" s="15"/>
      <c r="IJ171" s="15"/>
      <c r="IK171" s="15"/>
    </row>
    <row r="172" spans="1:245" s="18" customFormat="1" ht="18" customHeight="1" x14ac:dyDescent="0.2">
      <c r="A172" s="131" t="s">
        <v>13</v>
      </c>
      <c r="B172" s="141" t="s">
        <v>10</v>
      </c>
      <c r="C172" s="543" t="s">
        <v>106</v>
      </c>
      <c r="D172" s="544"/>
      <c r="E172" s="544"/>
      <c r="F172" s="545"/>
      <c r="G172" s="142">
        <f>SUM(G171)</f>
        <v>0</v>
      </c>
      <c r="H172" s="142">
        <f t="shared" ref="H172:K172" si="37">SUM(H171)</f>
        <v>1176</v>
      </c>
      <c r="I172" s="142">
        <f t="shared" si="37"/>
        <v>1176</v>
      </c>
      <c r="J172" s="142">
        <f t="shared" si="37"/>
        <v>675.19999999999993</v>
      </c>
      <c r="K172" s="142">
        <f t="shared" si="37"/>
        <v>673.8</v>
      </c>
      <c r="L172" s="534"/>
      <c r="M172" s="535"/>
      <c r="N172" s="535"/>
      <c r="O172" s="536"/>
      <c r="P172" s="107"/>
      <c r="Q172" s="107"/>
      <c r="R172" s="107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  <c r="AC172" s="17"/>
      <c r="AD172" s="17"/>
      <c r="AE172" s="17"/>
      <c r="AF172" s="17"/>
      <c r="AG172" s="17"/>
      <c r="AH172" s="17"/>
      <c r="AI172" s="17"/>
      <c r="AJ172" s="17"/>
      <c r="AK172" s="17"/>
      <c r="AL172" s="17"/>
      <c r="AM172" s="17"/>
      <c r="AN172" s="17"/>
      <c r="AO172" s="17"/>
      <c r="AP172" s="17"/>
      <c r="AQ172" s="17"/>
      <c r="AR172" s="17"/>
      <c r="AS172" s="17"/>
      <c r="AT172" s="17"/>
      <c r="AU172" s="17"/>
      <c r="AV172" s="17"/>
      <c r="AW172" s="17"/>
      <c r="AX172" s="17"/>
      <c r="AY172" s="17"/>
      <c r="AZ172" s="17"/>
      <c r="BA172" s="17"/>
      <c r="BB172" s="17"/>
      <c r="BC172" s="17"/>
      <c r="BD172" s="17"/>
      <c r="BE172" s="17"/>
      <c r="BF172" s="17"/>
      <c r="BG172" s="17"/>
      <c r="BH172" s="17"/>
      <c r="BI172" s="17"/>
      <c r="BJ172" s="17"/>
      <c r="BK172" s="17"/>
      <c r="BL172" s="17"/>
      <c r="BM172" s="17"/>
      <c r="BN172" s="17"/>
      <c r="BO172" s="17"/>
      <c r="BP172" s="17"/>
      <c r="BQ172" s="17"/>
      <c r="BR172" s="17"/>
      <c r="BS172" s="17"/>
      <c r="BT172" s="17"/>
      <c r="BU172" s="17"/>
      <c r="BV172" s="17"/>
      <c r="BW172" s="17"/>
      <c r="BX172" s="17"/>
      <c r="BY172" s="17"/>
      <c r="BZ172" s="17"/>
      <c r="CA172" s="17"/>
      <c r="CB172" s="17"/>
      <c r="CC172" s="17"/>
      <c r="CD172" s="17"/>
      <c r="CE172" s="17"/>
      <c r="CF172" s="17"/>
      <c r="CG172" s="17"/>
      <c r="CH172" s="17"/>
      <c r="CI172" s="17"/>
      <c r="CJ172" s="17"/>
      <c r="CK172" s="17"/>
      <c r="CL172" s="17"/>
      <c r="CM172" s="17"/>
      <c r="CN172" s="17"/>
      <c r="CO172" s="17"/>
      <c r="CP172" s="17"/>
      <c r="CQ172" s="17"/>
      <c r="CR172" s="17"/>
      <c r="CS172" s="17"/>
      <c r="CT172" s="17"/>
      <c r="CU172" s="17"/>
      <c r="CV172" s="17"/>
      <c r="CW172" s="17"/>
      <c r="CX172" s="17"/>
      <c r="CY172" s="17"/>
      <c r="CZ172" s="17"/>
      <c r="DA172" s="17"/>
      <c r="DB172" s="17"/>
      <c r="DC172" s="17"/>
      <c r="DD172" s="17"/>
      <c r="DE172" s="17"/>
      <c r="DF172" s="17"/>
      <c r="DG172" s="17"/>
      <c r="DH172" s="17"/>
      <c r="DI172" s="17"/>
      <c r="DJ172" s="17"/>
      <c r="DK172" s="17"/>
      <c r="DL172" s="17"/>
      <c r="DM172" s="17"/>
      <c r="DN172" s="17"/>
      <c r="DO172" s="17"/>
      <c r="DP172" s="17"/>
      <c r="DQ172" s="17"/>
      <c r="DR172" s="17"/>
      <c r="DS172" s="17"/>
      <c r="DT172" s="17"/>
      <c r="DU172" s="17"/>
      <c r="DV172" s="17"/>
      <c r="DW172" s="17"/>
      <c r="DX172" s="17"/>
      <c r="DY172" s="17"/>
      <c r="DZ172" s="17"/>
      <c r="EA172" s="17"/>
      <c r="EB172" s="17"/>
      <c r="EC172" s="17"/>
      <c r="ED172" s="17"/>
      <c r="EE172" s="17"/>
      <c r="EF172" s="17"/>
      <c r="EG172" s="17"/>
      <c r="EH172" s="17"/>
      <c r="EI172" s="17"/>
      <c r="EJ172" s="17"/>
      <c r="EK172" s="17"/>
      <c r="EL172" s="17"/>
      <c r="EM172" s="17"/>
      <c r="EN172" s="17"/>
      <c r="EO172" s="17"/>
      <c r="EP172" s="17"/>
      <c r="EQ172" s="17"/>
      <c r="ER172" s="17"/>
      <c r="ES172" s="17"/>
      <c r="ET172" s="17"/>
      <c r="EU172" s="17"/>
      <c r="EV172" s="17"/>
      <c r="EW172" s="17"/>
      <c r="EX172" s="17"/>
      <c r="EY172" s="17"/>
      <c r="EZ172" s="17"/>
      <c r="FA172" s="17"/>
      <c r="FB172" s="17"/>
      <c r="FC172" s="17"/>
      <c r="FD172" s="17"/>
      <c r="FE172" s="17"/>
      <c r="FF172" s="17"/>
      <c r="FG172" s="17"/>
      <c r="FH172" s="17"/>
      <c r="FI172" s="17"/>
      <c r="FJ172" s="17"/>
      <c r="FK172" s="17"/>
      <c r="FL172" s="17"/>
      <c r="FM172" s="17"/>
      <c r="FN172" s="17"/>
      <c r="FO172" s="17"/>
      <c r="FP172" s="17"/>
      <c r="FQ172" s="17"/>
      <c r="FR172" s="17"/>
      <c r="FS172" s="17"/>
      <c r="FT172" s="17"/>
      <c r="FU172" s="17"/>
      <c r="FV172" s="17"/>
      <c r="FW172" s="17"/>
      <c r="FX172" s="17"/>
      <c r="FY172" s="17"/>
      <c r="FZ172" s="17"/>
      <c r="GA172" s="17"/>
      <c r="GB172" s="17"/>
      <c r="GC172" s="17"/>
      <c r="GD172" s="17"/>
      <c r="GE172" s="17"/>
      <c r="GF172" s="17"/>
      <c r="GG172" s="17"/>
      <c r="GH172" s="17"/>
      <c r="GI172" s="17"/>
      <c r="GJ172" s="17"/>
      <c r="GK172" s="17"/>
      <c r="GL172" s="17"/>
      <c r="GM172" s="17"/>
      <c r="GN172" s="17"/>
      <c r="GO172" s="17"/>
      <c r="GP172" s="17"/>
      <c r="GQ172" s="17"/>
      <c r="GR172" s="17"/>
      <c r="GS172" s="17"/>
      <c r="GT172" s="17"/>
      <c r="GU172" s="17"/>
      <c r="GV172" s="17"/>
      <c r="GW172" s="17"/>
      <c r="GX172" s="17"/>
      <c r="GY172" s="17"/>
      <c r="GZ172" s="17"/>
      <c r="HA172" s="17"/>
      <c r="HB172" s="17"/>
      <c r="HC172" s="17"/>
      <c r="HD172" s="17"/>
      <c r="HE172" s="17"/>
      <c r="HF172" s="17"/>
      <c r="HG172" s="17"/>
      <c r="HH172" s="17"/>
      <c r="HI172" s="17"/>
      <c r="HJ172" s="17"/>
      <c r="HK172" s="17"/>
      <c r="HL172" s="17"/>
      <c r="HM172" s="17"/>
      <c r="HN172" s="17"/>
      <c r="HO172" s="17"/>
      <c r="HP172" s="17"/>
      <c r="HQ172" s="17"/>
      <c r="HR172" s="17"/>
      <c r="HS172" s="17"/>
      <c r="HT172" s="17"/>
      <c r="HU172" s="17"/>
      <c r="HV172" s="17"/>
      <c r="HW172" s="17"/>
      <c r="HX172" s="17"/>
      <c r="HY172" s="17"/>
      <c r="HZ172" s="17"/>
      <c r="IA172" s="17"/>
      <c r="IB172" s="17"/>
      <c r="IC172" s="17"/>
      <c r="ID172" s="17"/>
      <c r="IE172" s="17"/>
      <c r="IF172" s="17"/>
      <c r="IG172" s="17"/>
      <c r="IH172" s="17"/>
      <c r="II172" s="17"/>
      <c r="IJ172" s="17"/>
      <c r="IK172" s="17"/>
    </row>
    <row r="173" spans="1:245" s="18" customFormat="1" ht="17.25" customHeight="1" x14ac:dyDescent="0.2">
      <c r="A173" s="131" t="s">
        <v>13</v>
      </c>
      <c r="B173" s="132" t="s">
        <v>13</v>
      </c>
      <c r="C173" s="469" t="s">
        <v>109</v>
      </c>
      <c r="D173" s="469"/>
      <c r="E173" s="469"/>
      <c r="F173" s="469"/>
      <c r="G173" s="469"/>
      <c r="H173" s="469"/>
      <c r="I173" s="469"/>
      <c r="J173" s="469"/>
      <c r="K173" s="469"/>
      <c r="L173" s="469"/>
      <c r="M173" s="469"/>
      <c r="N173" s="469"/>
      <c r="O173" s="469"/>
      <c r="P173" s="107"/>
      <c r="Q173" s="107"/>
      <c r="R173" s="107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  <c r="AC173" s="17"/>
      <c r="AD173" s="17"/>
      <c r="AE173" s="17"/>
      <c r="AF173" s="17"/>
      <c r="AG173" s="17"/>
      <c r="AH173" s="17"/>
      <c r="AI173" s="17"/>
      <c r="AJ173" s="17"/>
      <c r="AK173" s="17"/>
      <c r="AL173" s="17"/>
      <c r="AM173" s="17"/>
      <c r="AN173" s="17"/>
      <c r="AO173" s="17"/>
      <c r="AP173" s="17"/>
      <c r="AQ173" s="17"/>
      <c r="AR173" s="17"/>
      <c r="AS173" s="17"/>
      <c r="AT173" s="17"/>
      <c r="AU173" s="17"/>
      <c r="AV173" s="17"/>
      <c r="AW173" s="17"/>
      <c r="AX173" s="17"/>
      <c r="AY173" s="17"/>
      <c r="AZ173" s="17"/>
      <c r="BA173" s="17"/>
      <c r="BB173" s="17"/>
      <c r="BC173" s="17"/>
      <c r="BD173" s="17"/>
      <c r="BE173" s="17"/>
      <c r="BF173" s="17"/>
      <c r="BG173" s="17"/>
      <c r="BH173" s="17"/>
      <c r="BI173" s="17"/>
      <c r="BJ173" s="17"/>
      <c r="BK173" s="17"/>
      <c r="BL173" s="17"/>
      <c r="BM173" s="17"/>
      <c r="BN173" s="17"/>
      <c r="BO173" s="17"/>
      <c r="BP173" s="17"/>
      <c r="BQ173" s="17"/>
      <c r="BR173" s="17"/>
      <c r="BS173" s="17"/>
      <c r="BT173" s="17"/>
      <c r="BU173" s="17"/>
      <c r="BV173" s="17"/>
      <c r="BW173" s="17"/>
      <c r="BX173" s="17"/>
      <c r="BY173" s="17"/>
      <c r="BZ173" s="17"/>
      <c r="CA173" s="17"/>
      <c r="CB173" s="17"/>
      <c r="CC173" s="17"/>
      <c r="CD173" s="17"/>
      <c r="CE173" s="17"/>
      <c r="CF173" s="17"/>
      <c r="CG173" s="17"/>
      <c r="CH173" s="17"/>
      <c r="CI173" s="17"/>
      <c r="CJ173" s="17"/>
      <c r="CK173" s="17"/>
      <c r="CL173" s="17"/>
      <c r="CM173" s="17"/>
      <c r="CN173" s="17"/>
      <c r="CO173" s="17"/>
      <c r="CP173" s="17"/>
      <c r="CQ173" s="17"/>
      <c r="CR173" s="17"/>
      <c r="CS173" s="17"/>
      <c r="CT173" s="17"/>
      <c r="CU173" s="17"/>
      <c r="CV173" s="17"/>
      <c r="CW173" s="17"/>
      <c r="CX173" s="17"/>
      <c r="CY173" s="17"/>
      <c r="CZ173" s="17"/>
      <c r="DA173" s="17"/>
      <c r="DB173" s="17"/>
      <c r="DC173" s="17"/>
      <c r="DD173" s="17"/>
      <c r="DE173" s="17"/>
      <c r="DF173" s="17"/>
      <c r="DG173" s="17"/>
      <c r="DH173" s="17"/>
      <c r="DI173" s="17"/>
      <c r="DJ173" s="17"/>
      <c r="DK173" s="17"/>
      <c r="DL173" s="17"/>
      <c r="DM173" s="17"/>
      <c r="DN173" s="17"/>
      <c r="DO173" s="17"/>
      <c r="DP173" s="17"/>
      <c r="DQ173" s="17"/>
      <c r="DR173" s="17"/>
      <c r="DS173" s="17"/>
      <c r="DT173" s="17"/>
      <c r="DU173" s="17"/>
      <c r="DV173" s="17"/>
      <c r="DW173" s="17"/>
      <c r="DX173" s="17"/>
      <c r="DY173" s="17"/>
      <c r="DZ173" s="17"/>
      <c r="EA173" s="17"/>
      <c r="EB173" s="17"/>
      <c r="EC173" s="17"/>
      <c r="ED173" s="17"/>
      <c r="EE173" s="17"/>
      <c r="EF173" s="17"/>
      <c r="EG173" s="17"/>
      <c r="EH173" s="17"/>
      <c r="EI173" s="17"/>
      <c r="EJ173" s="17"/>
      <c r="EK173" s="17"/>
      <c r="EL173" s="17"/>
      <c r="EM173" s="17"/>
      <c r="EN173" s="17"/>
      <c r="EO173" s="17"/>
      <c r="EP173" s="17"/>
      <c r="EQ173" s="17"/>
      <c r="ER173" s="17"/>
      <c r="ES173" s="17"/>
      <c r="ET173" s="17"/>
      <c r="EU173" s="17"/>
      <c r="EV173" s="17"/>
      <c r="EW173" s="17"/>
      <c r="EX173" s="17"/>
      <c r="EY173" s="17"/>
      <c r="EZ173" s="17"/>
      <c r="FA173" s="17"/>
      <c r="FB173" s="17"/>
      <c r="FC173" s="17"/>
      <c r="FD173" s="17"/>
      <c r="FE173" s="17"/>
      <c r="FF173" s="17"/>
      <c r="FG173" s="17"/>
      <c r="FH173" s="17"/>
      <c r="FI173" s="17"/>
      <c r="FJ173" s="17"/>
      <c r="FK173" s="17"/>
      <c r="FL173" s="17"/>
      <c r="FM173" s="17"/>
      <c r="FN173" s="17"/>
      <c r="FO173" s="17"/>
      <c r="FP173" s="17"/>
      <c r="FQ173" s="17"/>
      <c r="FR173" s="17"/>
      <c r="FS173" s="17"/>
      <c r="FT173" s="17"/>
      <c r="FU173" s="17"/>
      <c r="FV173" s="17"/>
      <c r="FW173" s="17"/>
      <c r="FX173" s="17"/>
      <c r="FY173" s="17"/>
      <c r="FZ173" s="17"/>
      <c r="GA173" s="17"/>
      <c r="GB173" s="17"/>
      <c r="GC173" s="17"/>
      <c r="GD173" s="17"/>
      <c r="GE173" s="17"/>
      <c r="GF173" s="17"/>
      <c r="GG173" s="17"/>
      <c r="GH173" s="17"/>
      <c r="GI173" s="17"/>
      <c r="GJ173" s="17"/>
      <c r="GK173" s="17"/>
      <c r="GL173" s="17"/>
      <c r="GM173" s="17"/>
      <c r="GN173" s="17"/>
      <c r="GO173" s="17"/>
      <c r="GP173" s="17"/>
      <c r="GQ173" s="17"/>
      <c r="GR173" s="17"/>
      <c r="GS173" s="17"/>
      <c r="GT173" s="17"/>
      <c r="GU173" s="17"/>
      <c r="GV173" s="17"/>
      <c r="GW173" s="17"/>
      <c r="GX173" s="17"/>
      <c r="GY173" s="17"/>
      <c r="GZ173" s="17"/>
      <c r="HA173" s="17"/>
      <c r="HB173" s="17"/>
      <c r="HC173" s="17"/>
      <c r="HD173" s="17"/>
      <c r="HE173" s="17"/>
      <c r="HF173" s="17"/>
      <c r="HG173" s="17"/>
      <c r="HH173" s="17"/>
      <c r="HI173" s="17"/>
      <c r="HJ173" s="17"/>
      <c r="HK173" s="17"/>
      <c r="HL173" s="17"/>
      <c r="HM173" s="17"/>
      <c r="HN173" s="17"/>
      <c r="HO173" s="17"/>
      <c r="HP173" s="17"/>
      <c r="HQ173" s="17"/>
      <c r="HR173" s="17"/>
      <c r="HS173" s="17"/>
      <c r="HT173" s="17"/>
      <c r="HU173" s="17"/>
      <c r="HV173" s="17"/>
      <c r="HW173" s="17"/>
      <c r="HX173" s="17"/>
      <c r="HY173" s="17"/>
      <c r="HZ173" s="17"/>
      <c r="IA173" s="17"/>
      <c r="IB173" s="17"/>
      <c r="IC173" s="17"/>
      <c r="ID173" s="17"/>
      <c r="IE173" s="17"/>
      <c r="IF173" s="17"/>
      <c r="IG173" s="17"/>
      <c r="IH173" s="17"/>
      <c r="II173" s="17"/>
      <c r="IJ173" s="17"/>
      <c r="IK173" s="17"/>
    </row>
    <row r="174" spans="1:245" s="20" customFormat="1" ht="77.25" customHeight="1" x14ac:dyDescent="0.2">
      <c r="A174" s="450" t="s">
        <v>13</v>
      </c>
      <c r="B174" s="518" t="s">
        <v>13</v>
      </c>
      <c r="C174" s="454" t="s">
        <v>6</v>
      </c>
      <c r="D174" s="519" t="s">
        <v>110</v>
      </c>
      <c r="E174" s="456" t="s">
        <v>40</v>
      </c>
      <c r="F174" s="212" t="s">
        <v>175</v>
      </c>
      <c r="G174" s="133"/>
      <c r="H174" s="133">
        <v>4.2</v>
      </c>
      <c r="I174" s="134">
        <v>4.2</v>
      </c>
      <c r="J174" s="133">
        <v>4.3</v>
      </c>
      <c r="K174" s="133">
        <v>4.5</v>
      </c>
      <c r="L174" s="135" t="s">
        <v>111</v>
      </c>
      <c r="M174" s="138">
        <v>100</v>
      </c>
      <c r="N174" s="138">
        <v>100</v>
      </c>
      <c r="O174" s="138">
        <v>100</v>
      </c>
      <c r="P174" s="143"/>
      <c r="Q174" s="143"/>
      <c r="R174" s="143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  <c r="AQ174" s="19"/>
      <c r="AR174" s="19"/>
      <c r="AS174" s="19"/>
      <c r="AT174" s="19"/>
      <c r="AU174" s="19"/>
      <c r="AV174" s="19"/>
      <c r="AW174" s="19"/>
      <c r="AX174" s="19"/>
      <c r="AY174" s="19"/>
      <c r="AZ174" s="19"/>
      <c r="BA174" s="19"/>
      <c r="BB174" s="19"/>
      <c r="BC174" s="19"/>
      <c r="BD174" s="19"/>
      <c r="BE174" s="19"/>
      <c r="BF174" s="19"/>
      <c r="BG174" s="19"/>
      <c r="BH174" s="19"/>
      <c r="BI174" s="19"/>
      <c r="BJ174" s="19"/>
      <c r="BK174" s="19"/>
      <c r="BL174" s="19"/>
      <c r="BM174" s="19"/>
      <c r="BN174" s="19"/>
      <c r="BO174" s="19"/>
      <c r="BP174" s="19"/>
      <c r="BQ174" s="19"/>
      <c r="BR174" s="19"/>
      <c r="BS174" s="19"/>
      <c r="BT174" s="19"/>
      <c r="BU174" s="19"/>
      <c r="BV174" s="19"/>
      <c r="BW174" s="19"/>
      <c r="BX174" s="19"/>
      <c r="BY174" s="19"/>
      <c r="BZ174" s="19"/>
      <c r="CA174" s="19"/>
      <c r="CB174" s="19"/>
      <c r="CC174" s="19"/>
      <c r="CD174" s="19"/>
      <c r="CE174" s="19"/>
      <c r="CF174" s="19"/>
      <c r="CG174" s="19"/>
      <c r="CH174" s="19"/>
      <c r="CI174" s="19"/>
      <c r="CJ174" s="19"/>
      <c r="CK174" s="19"/>
      <c r="CL174" s="19"/>
      <c r="CM174" s="19"/>
      <c r="CN174" s="19"/>
      <c r="CO174" s="19"/>
      <c r="CP174" s="19"/>
      <c r="CQ174" s="19"/>
      <c r="CR174" s="19"/>
      <c r="CS174" s="19"/>
      <c r="CT174" s="19"/>
      <c r="CU174" s="19"/>
      <c r="CV174" s="19"/>
      <c r="CW174" s="19"/>
      <c r="CX174" s="19"/>
      <c r="CY174" s="19"/>
      <c r="CZ174" s="19"/>
      <c r="DA174" s="19"/>
      <c r="DB174" s="19"/>
      <c r="DC174" s="19"/>
      <c r="DD174" s="19"/>
      <c r="DE174" s="19"/>
      <c r="DF174" s="19"/>
      <c r="DG174" s="19"/>
      <c r="DH174" s="19"/>
      <c r="DI174" s="19"/>
      <c r="DJ174" s="19"/>
      <c r="DK174" s="19"/>
      <c r="DL174" s="19"/>
      <c r="DM174" s="19"/>
      <c r="DN174" s="19"/>
      <c r="DO174" s="19"/>
      <c r="DP174" s="19"/>
      <c r="DQ174" s="19"/>
      <c r="DR174" s="19"/>
      <c r="DS174" s="19"/>
      <c r="DT174" s="19"/>
      <c r="DU174" s="19"/>
      <c r="DV174" s="19"/>
      <c r="DW174" s="19"/>
      <c r="DX174" s="19"/>
      <c r="DY174" s="19"/>
      <c r="DZ174" s="19"/>
      <c r="EA174" s="19"/>
      <c r="EB174" s="19"/>
      <c r="EC174" s="19"/>
      <c r="ED174" s="19"/>
      <c r="EE174" s="19"/>
      <c r="EF174" s="19"/>
      <c r="EG174" s="19"/>
      <c r="EH174" s="19"/>
      <c r="EI174" s="19"/>
      <c r="EJ174" s="19"/>
      <c r="EK174" s="19"/>
      <c r="EL174" s="19"/>
      <c r="EM174" s="19"/>
      <c r="EN174" s="19"/>
      <c r="EO174" s="19"/>
      <c r="EP174" s="19"/>
      <c r="EQ174" s="19"/>
      <c r="ER174" s="19"/>
      <c r="ES174" s="19"/>
      <c r="ET174" s="19"/>
      <c r="EU174" s="19"/>
      <c r="EV174" s="19"/>
      <c r="EW174" s="19"/>
      <c r="EX174" s="19"/>
      <c r="EY174" s="19"/>
      <c r="EZ174" s="19"/>
      <c r="FA174" s="19"/>
      <c r="FB174" s="19"/>
      <c r="FC174" s="19"/>
      <c r="FD174" s="19"/>
      <c r="FE174" s="19"/>
      <c r="FF174" s="19"/>
      <c r="FG174" s="19"/>
      <c r="FH174" s="19"/>
      <c r="FI174" s="19"/>
      <c r="FJ174" s="19"/>
      <c r="FK174" s="19"/>
      <c r="FL174" s="19"/>
      <c r="FM174" s="19"/>
      <c r="FN174" s="19"/>
      <c r="FO174" s="19"/>
      <c r="FP174" s="19"/>
      <c r="FQ174" s="19"/>
      <c r="FR174" s="19"/>
      <c r="FS174" s="19"/>
      <c r="FT174" s="19"/>
      <c r="FU174" s="19"/>
      <c r="FV174" s="19"/>
      <c r="FW174" s="19"/>
      <c r="FX174" s="19"/>
      <c r="FY174" s="19"/>
      <c r="FZ174" s="19"/>
      <c r="GA174" s="19"/>
      <c r="GB174" s="19"/>
      <c r="GC174" s="19"/>
      <c r="GD174" s="19"/>
      <c r="GE174" s="19"/>
      <c r="GF174" s="19"/>
      <c r="GG174" s="19"/>
      <c r="GH174" s="19"/>
      <c r="GI174" s="19"/>
      <c r="GJ174" s="19"/>
      <c r="GK174" s="19"/>
      <c r="GL174" s="19"/>
      <c r="GM174" s="19"/>
      <c r="GN174" s="19"/>
      <c r="GO174" s="19"/>
      <c r="GP174" s="19"/>
      <c r="GQ174" s="19"/>
      <c r="GR174" s="19"/>
      <c r="GS174" s="19"/>
      <c r="GT174" s="19"/>
      <c r="GU174" s="19"/>
      <c r="GV174" s="19"/>
      <c r="GW174" s="19"/>
      <c r="GX174" s="19"/>
      <c r="GY174" s="19"/>
      <c r="GZ174" s="19"/>
      <c r="HA174" s="19"/>
      <c r="HB174" s="19"/>
      <c r="HC174" s="19"/>
      <c r="HD174" s="19"/>
      <c r="HE174" s="19"/>
      <c r="HF174" s="19"/>
      <c r="HG174" s="19"/>
      <c r="HH174" s="19"/>
      <c r="HI174" s="19"/>
      <c r="HJ174" s="19"/>
      <c r="HK174" s="19"/>
      <c r="HL174" s="19"/>
      <c r="HM174" s="19"/>
      <c r="HN174" s="19"/>
      <c r="HO174" s="19"/>
      <c r="HP174" s="19"/>
      <c r="HQ174" s="19"/>
      <c r="HR174" s="19"/>
      <c r="HS174" s="19"/>
      <c r="HT174" s="19"/>
      <c r="HU174" s="19"/>
      <c r="HV174" s="19"/>
      <c r="HW174" s="19"/>
      <c r="HX174" s="19"/>
      <c r="HY174" s="19"/>
      <c r="HZ174" s="19"/>
      <c r="IA174" s="19"/>
      <c r="IB174" s="19"/>
      <c r="IC174" s="19"/>
      <c r="ID174" s="19"/>
      <c r="IE174" s="19"/>
      <c r="IF174" s="19"/>
      <c r="IG174" s="19"/>
      <c r="IH174" s="19"/>
      <c r="II174" s="19"/>
      <c r="IJ174" s="19"/>
      <c r="IK174" s="19"/>
    </row>
    <row r="175" spans="1:245" s="16" customFormat="1" ht="22.5" customHeight="1" x14ac:dyDescent="0.2">
      <c r="A175" s="450"/>
      <c r="B175" s="518"/>
      <c r="C175" s="454"/>
      <c r="D175" s="519"/>
      <c r="E175" s="456"/>
      <c r="F175" s="195" t="s">
        <v>102</v>
      </c>
      <c r="G175" s="137">
        <f>SUM(G174)</f>
        <v>0</v>
      </c>
      <c r="H175" s="137">
        <f t="shared" ref="H175:K175" si="38">SUM(H174)</f>
        <v>4.2</v>
      </c>
      <c r="I175" s="137">
        <f t="shared" si="38"/>
        <v>4.2</v>
      </c>
      <c r="J175" s="137">
        <f t="shared" si="38"/>
        <v>4.3</v>
      </c>
      <c r="K175" s="137">
        <f t="shared" si="38"/>
        <v>4.5</v>
      </c>
      <c r="L175" s="531"/>
      <c r="M175" s="532"/>
      <c r="N175" s="532"/>
      <c r="O175" s="533"/>
      <c r="P175" s="107"/>
      <c r="Q175" s="107"/>
      <c r="R175" s="107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  <c r="AV175" s="15"/>
      <c r="AW175" s="15"/>
      <c r="AX175" s="15"/>
      <c r="AY175" s="15"/>
      <c r="AZ175" s="15"/>
      <c r="BA175" s="15"/>
      <c r="BB175" s="15"/>
      <c r="BC175" s="15"/>
      <c r="BD175" s="15"/>
      <c r="BE175" s="15"/>
      <c r="BF175" s="15"/>
      <c r="BG175" s="15"/>
      <c r="BH175" s="15"/>
      <c r="BI175" s="15"/>
      <c r="BJ175" s="15"/>
      <c r="BK175" s="15"/>
      <c r="BL175" s="15"/>
      <c r="BM175" s="15"/>
      <c r="BN175" s="15"/>
      <c r="BO175" s="15"/>
      <c r="BP175" s="15"/>
      <c r="BQ175" s="15"/>
      <c r="BR175" s="15"/>
      <c r="BS175" s="15"/>
      <c r="BT175" s="15"/>
      <c r="BU175" s="15"/>
      <c r="BV175" s="15"/>
      <c r="BW175" s="15"/>
      <c r="BX175" s="15"/>
      <c r="BY175" s="15"/>
      <c r="BZ175" s="15"/>
      <c r="CA175" s="15"/>
      <c r="CB175" s="15"/>
      <c r="CC175" s="15"/>
      <c r="CD175" s="15"/>
      <c r="CE175" s="15"/>
      <c r="CF175" s="15"/>
      <c r="CG175" s="15"/>
      <c r="CH175" s="15"/>
      <c r="CI175" s="15"/>
      <c r="CJ175" s="15"/>
      <c r="CK175" s="15"/>
      <c r="CL175" s="15"/>
      <c r="CM175" s="15"/>
      <c r="CN175" s="15"/>
      <c r="CO175" s="15"/>
      <c r="CP175" s="15"/>
      <c r="CQ175" s="15"/>
      <c r="CR175" s="15"/>
      <c r="CS175" s="15"/>
      <c r="CT175" s="15"/>
      <c r="CU175" s="15"/>
      <c r="CV175" s="15"/>
      <c r="CW175" s="15"/>
      <c r="CX175" s="15"/>
      <c r="CY175" s="15"/>
      <c r="CZ175" s="15"/>
      <c r="DA175" s="15"/>
      <c r="DB175" s="15"/>
      <c r="DC175" s="15"/>
      <c r="DD175" s="15"/>
      <c r="DE175" s="15"/>
      <c r="DF175" s="15"/>
      <c r="DG175" s="15"/>
      <c r="DH175" s="15"/>
      <c r="DI175" s="15"/>
      <c r="DJ175" s="15"/>
      <c r="DK175" s="15"/>
      <c r="DL175" s="15"/>
      <c r="DM175" s="15"/>
      <c r="DN175" s="15"/>
      <c r="DO175" s="15"/>
      <c r="DP175" s="15"/>
      <c r="DQ175" s="15"/>
      <c r="DR175" s="15"/>
      <c r="DS175" s="15"/>
      <c r="DT175" s="15"/>
      <c r="DU175" s="15"/>
      <c r="DV175" s="15"/>
      <c r="DW175" s="15"/>
      <c r="DX175" s="15"/>
      <c r="DY175" s="15"/>
      <c r="DZ175" s="15"/>
      <c r="EA175" s="15"/>
      <c r="EB175" s="15"/>
      <c r="EC175" s="15"/>
      <c r="ED175" s="15"/>
      <c r="EE175" s="15"/>
      <c r="EF175" s="15"/>
      <c r="EG175" s="15"/>
      <c r="EH175" s="15"/>
      <c r="EI175" s="15"/>
      <c r="EJ175" s="15"/>
      <c r="EK175" s="15"/>
      <c r="EL175" s="15"/>
      <c r="EM175" s="15"/>
      <c r="EN175" s="15"/>
      <c r="EO175" s="15"/>
      <c r="EP175" s="15"/>
      <c r="EQ175" s="15"/>
      <c r="ER175" s="15"/>
      <c r="ES175" s="15"/>
      <c r="ET175" s="15"/>
      <c r="EU175" s="15"/>
      <c r="EV175" s="15"/>
      <c r="EW175" s="15"/>
      <c r="EX175" s="15"/>
      <c r="EY175" s="15"/>
      <c r="EZ175" s="15"/>
      <c r="FA175" s="15"/>
      <c r="FB175" s="15"/>
      <c r="FC175" s="15"/>
      <c r="FD175" s="15"/>
      <c r="FE175" s="15"/>
      <c r="FF175" s="15"/>
      <c r="FG175" s="15"/>
      <c r="FH175" s="15"/>
      <c r="FI175" s="15"/>
      <c r="FJ175" s="15"/>
      <c r="FK175" s="15"/>
      <c r="FL175" s="15"/>
      <c r="FM175" s="15"/>
      <c r="FN175" s="15"/>
      <c r="FO175" s="15"/>
      <c r="FP175" s="15"/>
      <c r="FQ175" s="15"/>
      <c r="FR175" s="15"/>
      <c r="FS175" s="15"/>
      <c r="FT175" s="15"/>
      <c r="FU175" s="15"/>
      <c r="FV175" s="15"/>
      <c r="FW175" s="15"/>
      <c r="FX175" s="15"/>
      <c r="FY175" s="15"/>
      <c r="FZ175" s="15"/>
      <c r="GA175" s="15"/>
      <c r="GB175" s="15"/>
      <c r="GC175" s="15"/>
      <c r="GD175" s="15"/>
      <c r="GE175" s="15"/>
      <c r="GF175" s="15"/>
      <c r="GG175" s="15"/>
      <c r="GH175" s="15"/>
      <c r="GI175" s="15"/>
      <c r="GJ175" s="15"/>
      <c r="GK175" s="15"/>
      <c r="GL175" s="15"/>
      <c r="GM175" s="15"/>
      <c r="GN175" s="15"/>
      <c r="GO175" s="15"/>
      <c r="GP175" s="15"/>
      <c r="GQ175" s="15"/>
      <c r="GR175" s="15"/>
      <c r="GS175" s="15"/>
      <c r="GT175" s="15"/>
      <c r="GU175" s="15"/>
      <c r="GV175" s="15"/>
      <c r="GW175" s="15"/>
      <c r="GX175" s="15"/>
      <c r="GY175" s="15"/>
      <c r="GZ175" s="15"/>
      <c r="HA175" s="15"/>
      <c r="HB175" s="15"/>
      <c r="HC175" s="15"/>
      <c r="HD175" s="15"/>
      <c r="HE175" s="15"/>
      <c r="HF175" s="15"/>
      <c r="HG175" s="15"/>
      <c r="HH175" s="15"/>
      <c r="HI175" s="15"/>
      <c r="HJ175" s="15"/>
      <c r="HK175" s="15"/>
      <c r="HL175" s="15"/>
      <c r="HM175" s="15"/>
      <c r="HN175" s="15"/>
      <c r="HO175" s="15"/>
      <c r="HP175" s="15"/>
      <c r="HQ175" s="15"/>
      <c r="HR175" s="15"/>
      <c r="HS175" s="15"/>
      <c r="HT175" s="15"/>
      <c r="HU175" s="15"/>
      <c r="HV175" s="15"/>
      <c r="HW175" s="15"/>
      <c r="HX175" s="15"/>
      <c r="HY175" s="15"/>
      <c r="HZ175" s="15"/>
      <c r="IA175" s="15"/>
      <c r="IB175" s="15"/>
      <c r="IC175" s="15"/>
      <c r="ID175" s="15"/>
      <c r="IE175" s="15"/>
      <c r="IF175" s="15"/>
      <c r="IG175" s="15"/>
      <c r="IH175" s="15"/>
      <c r="II175" s="15"/>
      <c r="IJ175" s="15"/>
      <c r="IK175" s="15"/>
    </row>
    <row r="176" spans="1:245" s="18" customFormat="1" ht="19.5" customHeight="1" x14ac:dyDescent="0.2">
      <c r="A176" s="131" t="s">
        <v>13</v>
      </c>
      <c r="B176" s="141" t="s">
        <v>13</v>
      </c>
      <c r="C176" s="543" t="s">
        <v>106</v>
      </c>
      <c r="D176" s="544"/>
      <c r="E176" s="544"/>
      <c r="F176" s="545"/>
      <c r="G176" s="142">
        <f>SUM(G175)</f>
        <v>0</v>
      </c>
      <c r="H176" s="142">
        <f t="shared" ref="H176:K176" si="39">SUM(H175)</f>
        <v>4.2</v>
      </c>
      <c r="I176" s="142">
        <f t="shared" si="39"/>
        <v>4.2</v>
      </c>
      <c r="J176" s="142">
        <f t="shared" si="39"/>
        <v>4.3</v>
      </c>
      <c r="K176" s="142">
        <f t="shared" si="39"/>
        <v>4.5</v>
      </c>
      <c r="L176" s="534"/>
      <c r="M176" s="535"/>
      <c r="N176" s="535"/>
      <c r="O176" s="536"/>
      <c r="P176" s="107"/>
      <c r="Q176" s="107"/>
      <c r="R176" s="10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  <c r="AC176" s="17"/>
      <c r="AD176" s="17"/>
      <c r="AE176" s="17"/>
      <c r="AF176" s="17"/>
      <c r="AG176" s="17"/>
      <c r="AH176" s="17"/>
      <c r="AI176" s="17"/>
      <c r="AJ176" s="17"/>
      <c r="AK176" s="17"/>
      <c r="AL176" s="17"/>
      <c r="AM176" s="17"/>
      <c r="AN176" s="17"/>
      <c r="AO176" s="17"/>
      <c r="AP176" s="17"/>
      <c r="AQ176" s="17"/>
      <c r="AR176" s="17"/>
      <c r="AS176" s="17"/>
      <c r="AT176" s="17"/>
      <c r="AU176" s="17"/>
      <c r="AV176" s="17"/>
      <c r="AW176" s="17"/>
      <c r="AX176" s="17"/>
      <c r="AY176" s="17"/>
      <c r="AZ176" s="17"/>
      <c r="BA176" s="17"/>
      <c r="BB176" s="17"/>
      <c r="BC176" s="17"/>
      <c r="BD176" s="17"/>
      <c r="BE176" s="17"/>
      <c r="BF176" s="17"/>
      <c r="BG176" s="17"/>
      <c r="BH176" s="17"/>
      <c r="BI176" s="17"/>
      <c r="BJ176" s="17"/>
      <c r="BK176" s="17"/>
      <c r="BL176" s="17"/>
      <c r="BM176" s="17"/>
      <c r="BN176" s="17"/>
      <c r="BO176" s="17"/>
      <c r="BP176" s="17"/>
      <c r="BQ176" s="17"/>
      <c r="BR176" s="17"/>
      <c r="BS176" s="17"/>
      <c r="BT176" s="17"/>
      <c r="BU176" s="17"/>
      <c r="BV176" s="17"/>
      <c r="BW176" s="17"/>
      <c r="BX176" s="17"/>
      <c r="BY176" s="17"/>
      <c r="BZ176" s="17"/>
      <c r="CA176" s="17"/>
      <c r="CB176" s="17"/>
      <c r="CC176" s="17"/>
      <c r="CD176" s="17"/>
      <c r="CE176" s="17"/>
      <c r="CF176" s="17"/>
      <c r="CG176" s="17"/>
      <c r="CH176" s="17"/>
      <c r="CI176" s="17"/>
      <c r="CJ176" s="17"/>
      <c r="CK176" s="17"/>
      <c r="CL176" s="17"/>
      <c r="CM176" s="17"/>
      <c r="CN176" s="17"/>
      <c r="CO176" s="17"/>
      <c r="CP176" s="17"/>
      <c r="CQ176" s="17"/>
      <c r="CR176" s="17"/>
      <c r="CS176" s="17"/>
      <c r="CT176" s="17"/>
      <c r="CU176" s="17"/>
      <c r="CV176" s="17"/>
      <c r="CW176" s="17"/>
      <c r="CX176" s="17"/>
      <c r="CY176" s="17"/>
      <c r="CZ176" s="17"/>
      <c r="DA176" s="17"/>
      <c r="DB176" s="17"/>
      <c r="DC176" s="17"/>
      <c r="DD176" s="17"/>
      <c r="DE176" s="17"/>
      <c r="DF176" s="17"/>
      <c r="DG176" s="17"/>
      <c r="DH176" s="17"/>
      <c r="DI176" s="17"/>
      <c r="DJ176" s="17"/>
      <c r="DK176" s="17"/>
      <c r="DL176" s="17"/>
      <c r="DM176" s="17"/>
      <c r="DN176" s="17"/>
      <c r="DO176" s="17"/>
      <c r="DP176" s="17"/>
      <c r="DQ176" s="17"/>
      <c r="DR176" s="17"/>
      <c r="DS176" s="17"/>
      <c r="DT176" s="17"/>
      <c r="DU176" s="17"/>
      <c r="DV176" s="17"/>
      <c r="DW176" s="17"/>
      <c r="DX176" s="17"/>
      <c r="DY176" s="17"/>
      <c r="DZ176" s="17"/>
      <c r="EA176" s="17"/>
      <c r="EB176" s="17"/>
      <c r="EC176" s="17"/>
      <c r="ED176" s="17"/>
      <c r="EE176" s="17"/>
      <c r="EF176" s="17"/>
      <c r="EG176" s="17"/>
      <c r="EH176" s="17"/>
      <c r="EI176" s="17"/>
      <c r="EJ176" s="17"/>
      <c r="EK176" s="17"/>
      <c r="EL176" s="17"/>
      <c r="EM176" s="17"/>
      <c r="EN176" s="17"/>
      <c r="EO176" s="17"/>
      <c r="EP176" s="17"/>
      <c r="EQ176" s="17"/>
      <c r="ER176" s="17"/>
      <c r="ES176" s="17"/>
      <c r="ET176" s="17"/>
      <c r="EU176" s="17"/>
      <c r="EV176" s="17"/>
      <c r="EW176" s="17"/>
      <c r="EX176" s="17"/>
      <c r="EY176" s="17"/>
      <c r="EZ176" s="17"/>
      <c r="FA176" s="17"/>
      <c r="FB176" s="17"/>
      <c r="FC176" s="17"/>
      <c r="FD176" s="17"/>
      <c r="FE176" s="17"/>
      <c r="FF176" s="17"/>
      <c r="FG176" s="17"/>
      <c r="FH176" s="17"/>
      <c r="FI176" s="17"/>
      <c r="FJ176" s="17"/>
      <c r="FK176" s="17"/>
      <c r="FL176" s="17"/>
      <c r="FM176" s="17"/>
      <c r="FN176" s="17"/>
      <c r="FO176" s="17"/>
      <c r="FP176" s="17"/>
      <c r="FQ176" s="17"/>
      <c r="FR176" s="17"/>
      <c r="FS176" s="17"/>
      <c r="FT176" s="17"/>
      <c r="FU176" s="17"/>
      <c r="FV176" s="17"/>
      <c r="FW176" s="17"/>
      <c r="FX176" s="17"/>
      <c r="FY176" s="17"/>
      <c r="FZ176" s="17"/>
      <c r="GA176" s="17"/>
      <c r="GB176" s="17"/>
      <c r="GC176" s="17"/>
      <c r="GD176" s="17"/>
      <c r="GE176" s="17"/>
      <c r="GF176" s="17"/>
      <c r="GG176" s="17"/>
      <c r="GH176" s="17"/>
      <c r="GI176" s="17"/>
      <c r="GJ176" s="17"/>
      <c r="GK176" s="17"/>
      <c r="GL176" s="17"/>
      <c r="GM176" s="17"/>
      <c r="GN176" s="17"/>
      <c r="GO176" s="17"/>
      <c r="GP176" s="17"/>
      <c r="GQ176" s="17"/>
      <c r="GR176" s="17"/>
      <c r="GS176" s="17"/>
      <c r="GT176" s="17"/>
      <c r="GU176" s="17"/>
      <c r="GV176" s="17"/>
      <c r="GW176" s="17"/>
      <c r="GX176" s="17"/>
      <c r="GY176" s="17"/>
      <c r="GZ176" s="17"/>
      <c r="HA176" s="17"/>
      <c r="HB176" s="17"/>
      <c r="HC176" s="17"/>
      <c r="HD176" s="17"/>
      <c r="HE176" s="17"/>
      <c r="HF176" s="17"/>
      <c r="HG176" s="17"/>
      <c r="HH176" s="17"/>
      <c r="HI176" s="17"/>
      <c r="HJ176" s="17"/>
      <c r="HK176" s="17"/>
      <c r="HL176" s="17"/>
      <c r="HM176" s="17"/>
      <c r="HN176" s="17"/>
      <c r="HO176" s="17"/>
      <c r="HP176" s="17"/>
      <c r="HQ176" s="17"/>
      <c r="HR176" s="17"/>
      <c r="HS176" s="17"/>
      <c r="HT176" s="17"/>
      <c r="HU176" s="17"/>
      <c r="HV176" s="17"/>
      <c r="HW176" s="17"/>
      <c r="HX176" s="17"/>
      <c r="HY176" s="17"/>
      <c r="HZ176" s="17"/>
      <c r="IA176" s="17"/>
      <c r="IB176" s="17"/>
      <c r="IC176" s="17"/>
      <c r="ID176" s="17"/>
      <c r="IE176" s="17"/>
      <c r="IF176" s="17"/>
      <c r="IG176" s="17"/>
      <c r="IH176" s="17"/>
      <c r="II176" s="17"/>
      <c r="IJ176" s="17"/>
      <c r="IK176" s="17"/>
    </row>
    <row r="177" spans="1:245" s="18" customFormat="1" ht="19.5" customHeight="1" x14ac:dyDescent="0.2">
      <c r="A177" s="131" t="s">
        <v>13</v>
      </c>
      <c r="B177" s="595" t="s">
        <v>112</v>
      </c>
      <c r="C177" s="596"/>
      <c r="D177" s="596"/>
      <c r="E177" s="596"/>
      <c r="F177" s="597"/>
      <c r="G177" s="144">
        <f>SUM(G165+G172+G176)</f>
        <v>0</v>
      </c>
      <c r="H177" s="144">
        <f t="shared" ref="H177:K177" si="40">SUM(H165+H172+H176)</f>
        <v>1598.2</v>
      </c>
      <c r="I177" s="144">
        <f t="shared" si="40"/>
        <v>1604.2</v>
      </c>
      <c r="J177" s="144">
        <f t="shared" si="40"/>
        <v>1093.0999999999999</v>
      </c>
      <c r="K177" s="144">
        <f t="shared" si="40"/>
        <v>1088.0999999999999</v>
      </c>
      <c r="L177" s="589"/>
      <c r="M177" s="590"/>
      <c r="N177" s="590"/>
      <c r="O177" s="591"/>
      <c r="P177" s="107"/>
      <c r="Q177" s="107"/>
      <c r="R177" s="107"/>
      <c r="S177" s="17"/>
      <c r="T177" s="17"/>
      <c r="U177" s="17"/>
      <c r="V177" s="17"/>
      <c r="W177" s="17"/>
      <c r="X177" s="17"/>
      <c r="Y177" s="17"/>
      <c r="Z177" s="17"/>
      <c r="AA177" s="17"/>
      <c r="AB177" s="17"/>
      <c r="AC177" s="17"/>
      <c r="AD177" s="17"/>
      <c r="AE177" s="17"/>
      <c r="AF177" s="17"/>
      <c r="AG177" s="17"/>
      <c r="AH177" s="17"/>
      <c r="AI177" s="17"/>
      <c r="AJ177" s="17"/>
      <c r="AK177" s="17"/>
      <c r="AL177" s="17"/>
      <c r="AM177" s="17"/>
      <c r="AN177" s="17"/>
      <c r="AO177" s="17"/>
      <c r="AP177" s="17"/>
      <c r="AQ177" s="17"/>
      <c r="AR177" s="17"/>
      <c r="AS177" s="17"/>
      <c r="AT177" s="17"/>
      <c r="AU177" s="17"/>
      <c r="AV177" s="17"/>
      <c r="AW177" s="17"/>
      <c r="AX177" s="17"/>
      <c r="AY177" s="17"/>
      <c r="AZ177" s="17"/>
      <c r="BA177" s="17"/>
      <c r="BB177" s="17"/>
      <c r="BC177" s="17"/>
      <c r="BD177" s="17"/>
      <c r="BE177" s="17"/>
      <c r="BF177" s="17"/>
      <c r="BG177" s="17"/>
      <c r="BH177" s="17"/>
      <c r="BI177" s="17"/>
      <c r="BJ177" s="17"/>
      <c r="BK177" s="17"/>
      <c r="BL177" s="17"/>
      <c r="BM177" s="17"/>
      <c r="BN177" s="17"/>
      <c r="BO177" s="17"/>
      <c r="BP177" s="17"/>
      <c r="BQ177" s="17"/>
      <c r="BR177" s="17"/>
      <c r="BS177" s="17"/>
      <c r="BT177" s="17"/>
      <c r="BU177" s="17"/>
      <c r="BV177" s="17"/>
      <c r="BW177" s="17"/>
      <c r="BX177" s="17"/>
      <c r="BY177" s="17"/>
      <c r="BZ177" s="17"/>
      <c r="CA177" s="17"/>
      <c r="CB177" s="17"/>
      <c r="CC177" s="17"/>
      <c r="CD177" s="17"/>
      <c r="CE177" s="17"/>
      <c r="CF177" s="17"/>
      <c r="CG177" s="17"/>
      <c r="CH177" s="17"/>
      <c r="CI177" s="17"/>
      <c r="CJ177" s="17"/>
      <c r="CK177" s="17"/>
      <c r="CL177" s="17"/>
      <c r="CM177" s="17"/>
      <c r="CN177" s="17"/>
      <c r="CO177" s="17"/>
      <c r="CP177" s="17"/>
      <c r="CQ177" s="17"/>
      <c r="CR177" s="17"/>
      <c r="CS177" s="17"/>
      <c r="CT177" s="17"/>
      <c r="CU177" s="17"/>
      <c r="CV177" s="17"/>
      <c r="CW177" s="17"/>
      <c r="CX177" s="17"/>
      <c r="CY177" s="17"/>
      <c r="CZ177" s="17"/>
      <c r="DA177" s="17"/>
      <c r="DB177" s="17"/>
      <c r="DC177" s="17"/>
      <c r="DD177" s="17"/>
      <c r="DE177" s="17"/>
      <c r="DF177" s="17"/>
      <c r="DG177" s="17"/>
      <c r="DH177" s="17"/>
      <c r="DI177" s="17"/>
      <c r="DJ177" s="17"/>
      <c r="DK177" s="17"/>
      <c r="DL177" s="17"/>
      <c r="DM177" s="17"/>
      <c r="DN177" s="17"/>
      <c r="DO177" s="17"/>
      <c r="DP177" s="17"/>
      <c r="DQ177" s="17"/>
      <c r="DR177" s="17"/>
      <c r="DS177" s="17"/>
      <c r="DT177" s="17"/>
      <c r="DU177" s="17"/>
      <c r="DV177" s="17"/>
      <c r="DW177" s="17"/>
      <c r="DX177" s="17"/>
      <c r="DY177" s="17"/>
      <c r="DZ177" s="17"/>
      <c r="EA177" s="17"/>
      <c r="EB177" s="17"/>
      <c r="EC177" s="17"/>
      <c r="ED177" s="17"/>
      <c r="EE177" s="17"/>
      <c r="EF177" s="17"/>
      <c r="EG177" s="17"/>
      <c r="EH177" s="17"/>
      <c r="EI177" s="17"/>
      <c r="EJ177" s="17"/>
      <c r="EK177" s="17"/>
      <c r="EL177" s="17"/>
      <c r="EM177" s="17"/>
      <c r="EN177" s="17"/>
      <c r="EO177" s="17"/>
      <c r="EP177" s="17"/>
      <c r="EQ177" s="17"/>
      <c r="ER177" s="17"/>
      <c r="ES177" s="17"/>
      <c r="ET177" s="17"/>
      <c r="EU177" s="17"/>
      <c r="EV177" s="17"/>
      <c r="EW177" s="17"/>
      <c r="EX177" s="17"/>
      <c r="EY177" s="17"/>
      <c r="EZ177" s="17"/>
      <c r="FA177" s="17"/>
      <c r="FB177" s="17"/>
      <c r="FC177" s="17"/>
      <c r="FD177" s="17"/>
      <c r="FE177" s="17"/>
      <c r="FF177" s="17"/>
      <c r="FG177" s="17"/>
      <c r="FH177" s="17"/>
      <c r="FI177" s="17"/>
      <c r="FJ177" s="17"/>
      <c r="FK177" s="17"/>
      <c r="FL177" s="17"/>
      <c r="FM177" s="17"/>
      <c r="FN177" s="17"/>
      <c r="FO177" s="17"/>
      <c r="FP177" s="17"/>
      <c r="FQ177" s="17"/>
      <c r="FR177" s="17"/>
      <c r="FS177" s="17"/>
      <c r="FT177" s="17"/>
      <c r="FU177" s="17"/>
      <c r="FV177" s="17"/>
      <c r="FW177" s="17"/>
      <c r="FX177" s="17"/>
      <c r="FY177" s="17"/>
      <c r="FZ177" s="17"/>
      <c r="GA177" s="17"/>
      <c r="GB177" s="17"/>
      <c r="GC177" s="17"/>
      <c r="GD177" s="17"/>
      <c r="GE177" s="17"/>
      <c r="GF177" s="17"/>
      <c r="GG177" s="17"/>
      <c r="GH177" s="17"/>
      <c r="GI177" s="17"/>
      <c r="GJ177" s="17"/>
      <c r="GK177" s="17"/>
      <c r="GL177" s="17"/>
      <c r="GM177" s="17"/>
      <c r="GN177" s="17"/>
      <c r="GO177" s="17"/>
      <c r="GP177" s="17"/>
      <c r="GQ177" s="17"/>
      <c r="GR177" s="17"/>
      <c r="GS177" s="17"/>
      <c r="GT177" s="17"/>
      <c r="GU177" s="17"/>
      <c r="GV177" s="17"/>
      <c r="GW177" s="17"/>
      <c r="GX177" s="17"/>
      <c r="GY177" s="17"/>
      <c r="GZ177" s="17"/>
      <c r="HA177" s="17"/>
      <c r="HB177" s="17"/>
      <c r="HC177" s="17"/>
      <c r="HD177" s="17"/>
      <c r="HE177" s="17"/>
      <c r="HF177" s="17"/>
      <c r="HG177" s="17"/>
      <c r="HH177" s="17"/>
      <c r="HI177" s="17"/>
      <c r="HJ177" s="17"/>
      <c r="HK177" s="17"/>
      <c r="HL177" s="17"/>
      <c r="HM177" s="17"/>
      <c r="HN177" s="17"/>
      <c r="HO177" s="17"/>
      <c r="HP177" s="17"/>
      <c r="HQ177" s="17"/>
      <c r="HR177" s="17"/>
      <c r="HS177" s="17"/>
      <c r="HT177" s="17"/>
      <c r="HU177" s="17"/>
      <c r="HV177" s="17"/>
      <c r="HW177" s="17"/>
      <c r="HX177" s="17"/>
      <c r="HY177" s="17"/>
      <c r="HZ177" s="17"/>
      <c r="IA177" s="17"/>
      <c r="IB177" s="17"/>
      <c r="IC177" s="17"/>
      <c r="ID177" s="17"/>
      <c r="IE177" s="17"/>
      <c r="IF177" s="17"/>
      <c r="IG177" s="17"/>
      <c r="IH177" s="17"/>
      <c r="II177" s="17"/>
      <c r="IJ177" s="17"/>
      <c r="IK177" s="17"/>
    </row>
    <row r="178" spans="1:245" ht="18.75" customHeight="1" x14ac:dyDescent="0.2">
      <c r="A178" s="145" t="s">
        <v>43</v>
      </c>
      <c r="B178" s="557" t="s">
        <v>49</v>
      </c>
      <c r="C178" s="558"/>
      <c r="D178" s="558"/>
      <c r="E178" s="558"/>
      <c r="F178" s="559"/>
      <c r="G178" s="146">
        <f>SUM(G131+G143+G177)</f>
        <v>23736.399999999998</v>
      </c>
      <c r="H178" s="146">
        <f>SUM(H131+H143+H177)</f>
        <v>27400.1</v>
      </c>
      <c r="I178" s="146">
        <f>SUM(I131+I143+I177)</f>
        <v>27414.400000000001</v>
      </c>
      <c r="J178" s="146">
        <f>SUM(J131+J143+J177)</f>
        <v>26293.599999999999</v>
      </c>
      <c r="K178" s="146">
        <f>SUM(K131+K143+K177)</f>
        <v>27304</v>
      </c>
      <c r="L178" s="592"/>
      <c r="M178" s="593"/>
      <c r="N178" s="593"/>
      <c r="O178" s="594"/>
      <c r="P178" s="45"/>
      <c r="Q178" s="47"/>
      <c r="R178" s="47"/>
    </row>
    <row r="179" spans="1:245" ht="16.5" hidden="1" customHeight="1" x14ac:dyDescent="0.2">
      <c r="A179" s="31"/>
      <c r="B179" s="31"/>
      <c r="C179" s="31"/>
      <c r="D179" s="32"/>
      <c r="E179" s="31"/>
      <c r="G179" s="33"/>
      <c r="H179" s="33"/>
      <c r="I179" s="33"/>
      <c r="J179" s="33"/>
      <c r="K179" s="33"/>
      <c r="L179" s="33"/>
      <c r="M179" s="127"/>
      <c r="N179" s="127"/>
      <c r="O179" s="127"/>
      <c r="P179" s="29"/>
      <c r="Q179" s="30"/>
      <c r="R179" s="30"/>
    </row>
    <row r="180" spans="1:245" ht="36" hidden="1" customHeight="1" x14ac:dyDescent="0.2">
      <c r="A180" s="31"/>
      <c r="B180" s="31"/>
      <c r="C180" s="31"/>
      <c r="D180" s="32"/>
      <c r="E180" s="31"/>
      <c r="F180" s="169" t="s">
        <v>8</v>
      </c>
      <c r="G180" s="147">
        <f>SUM(G17,G19,G21,G25,G30,G34,G38,G44,G48,G54,G59,G63,G67,G74,G78,G83,G87,G95,G114,G115,G123,G128,G134,G138,G140,G156,G158,G161,G163,G167)</f>
        <v>8234.8000000000011</v>
      </c>
      <c r="H180" s="147">
        <f t="shared" ref="H180:K180" si="41">SUM(H17,H19,H21,H25,H30,H34,H38,H44,H48,H54,H59,H63,H67,H74,H78,H83,H87,H95,H114,H115,H123,H128,H134,H138,H140,H156,H158,H161,H163,H167)</f>
        <v>9049.9999999999982</v>
      </c>
      <c r="I180" s="147">
        <f t="shared" si="41"/>
        <v>8852.2000000000007</v>
      </c>
      <c r="J180" s="147">
        <f t="shared" si="41"/>
        <v>9809.2000000000007</v>
      </c>
      <c r="K180" s="147">
        <f t="shared" si="41"/>
        <v>10851.199999999999</v>
      </c>
      <c r="L180" s="33"/>
      <c r="M180" s="215"/>
      <c r="N180" s="216"/>
      <c r="O180" s="217"/>
      <c r="P180" s="218"/>
      <c r="Q180" s="218"/>
      <c r="R180" s="218"/>
      <c r="S180" s="219"/>
    </row>
    <row r="181" spans="1:245" ht="27.75" hidden="1" customHeight="1" x14ac:dyDescent="0.2">
      <c r="A181" s="31"/>
      <c r="B181" s="31"/>
      <c r="C181" s="31"/>
      <c r="D181" s="32"/>
      <c r="E181" s="31"/>
      <c r="F181" s="199" t="s">
        <v>144</v>
      </c>
      <c r="G181" s="147">
        <f>SUM(G39+G45+G64+G70+G81+G159+G170)</f>
        <v>0</v>
      </c>
      <c r="H181" s="147">
        <f>SUM(H39+H45+H64+H70+H81+H159+H170)</f>
        <v>568</v>
      </c>
      <c r="I181" s="292">
        <f>SUM(I39+I45+I64+I70+I81+I159+I170)</f>
        <v>525.5</v>
      </c>
      <c r="J181" s="147">
        <f>SUM(J39+J45+J64+J70+J81+J159+J170)</f>
        <v>50</v>
      </c>
      <c r="K181" s="147">
        <f>SUM(K39+K45+K64+K70+K81+K159+K170)</f>
        <v>50</v>
      </c>
      <c r="L181" s="33"/>
      <c r="M181" s="217"/>
      <c r="N181" s="217"/>
      <c r="O181" s="217"/>
      <c r="P181" s="218"/>
      <c r="Q181" s="218"/>
      <c r="R181" s="218"/>
      <c r="S181" s="219"/>
    </row>
    <row r="182" spans="1:245" ht="22.5" hidden="1" customHeight="1" x14ac:dyDescent="0.2">
      <c r="A182" s="31"/>
      <c r="B182" s="31"/>
      <c r="C182" s="31"/>
      <c r="D182" s="32"/>
      <c r="E182" s="31"/>
      <c r="F182" s="199" t="s">
        <v>15</v>
      </c>
      <c r="G182" s="147">
        <f>SUM(G22+G41+G51+G56)</f>
        <v>379.5</v>
      </c>
      <c r="H182" s="147">
        <f t="shared" ref="H182:K182" si="42">SUM(H22+H41+H51+H56)</f>
        <v>408.5</v>
      </c>
      <c r="I182" s="147">
        <f t="shared" si="42"/>
        <v>408.5</v>
      </c>
      <c r="J182" s="147">
        <f t="shared" si="42"/>
        <v>376.4</v>
      </c>
      <c r="K182" s="147">
        <f t="shared" si="42"/>
        <v>381.4</v>
      </c>
      <c r="L182" s="33"/>
      <c r="M182" s="127"/>
      <c r="N182" s="127"/>
      <c r="O182" s="127"/>
      <c r="P182" s="29"/>
      <c r="Q182" s="30"/>
      <c r="R182" s="30"/>
    </row>
    <row r="183" spans="1:245" ht="27" hidden="1" customHeight="1" x14ac:dyDescent="0.2">
      <c r="A183" s="31"/>
      <c r="B183" s="31"/>
      <c r="C183" s="31"/>
      <c r="D183" s="32"/>
      <c r="E183" s="31"/>
      <c r="F183" s="199" t="s">
        <v>145</v>
      </c>
      <c r="G183" s="147">
        <f>SUM(G23+G57)</f>
        <v>188.6</v>
      </c>
      <c r="H183" s="147">
        <f>SUM(H23+H57)</f>
        <v>187.8</v>
      </c>
      <c r="I183" s="292">
        <f>SUM(I23+I57)</f>
        <v>145.6</v>
      </c>
      <c r="J183" s="147">
        <f>SUM(J23+J57)</f>
        <v>188.6</v>
      </c>
      <c r="K183" s="147">
        <f>SUM(K23+K57)</f>
        <v>188.6</v>
      </c>
      <c r="L183" s="33"/>
      <c r="M183" s="127"/>
      <c r="N183" s="127"/>
      <c r="O183" s="127"/>
      <c r="P183" s="29"/>
      <c r="Q183" s="30"/>
      <c r="R183" s="30"/>
    </row>
    <row r="184" spans="1:245" ht="24.75" hidden="1" customHeight="1" x14ac:dyDescent="0.2">
      <c r="A184" s="31"/>
      <c r="B184" s="31"/>
      <c r="C184" s="31"/>
      <c r="D184" s="32"/>
      <c r="E184" s="31"/>
      <c r="F184" s="291" t="s">
        <v>19</v>
      </c>
      <c r="G184" s="292">
        <f>SUM(G26+G31+G42+G46+G49+G55+G79+G88+G90+G99+G100+G104+G106+G110+G111+G112)</f>
        <v>12925.599999999999</v>
      </c>
      <c r="H184" s="292">
        <f>SUM(H26+H31+H42+H46+H49+H55+H79+H88+H90+H99+H100+H104+H106+H110+H111+H112)</f>
        <v>13009.7</v>
      </c>
      <c r="I184" s="292">
        <f>SUM(I26+I31+I42+I46+I49+I55+I79+I88+I90+I99+I100+I104+I106+I110+I111+I112)</f>
        <v>13443.9</v>
      </c>
      <c r="J184" s="292">
        <f>SUM(J26+J31+J42+J46+J49+J55+J79+J88+J90+J99+J100+J104+J106+J110+J111+J112)</f>
        <v>12924.300000000001</v>
      </c>
      <c r="K184" s="292">
        <f>SUM(K26+K31+K42+K46+K49+K55+K79+K88+K90+K99+K100+K104+K106+K110+K111+K112)</f>
        <v>12919.900000000001</v>
      </c>
      <c r="L184" s="33"/>
      <c r="M184" s="127"/>
      <c r="N184" s="127"/>
      <c r="O184" s="127"/>
      <c r="P184" s="29"/>
      <c r="Q184" s="30"/>
      <c r="R184" s="30"/>
    </row>
    <row r="185" spans="1:245" ht="24.75" hidden="1" customHeight="1" x14ac:dyDescent="0.2">
      <c r="A185" s="31"/>
      <c r="B185" s="31"/>
      <c r="C185" s="31"/>
      <c r="D185" s="32"/>
      <c r="E185" s="31"/>
      <c r="F185" s="199" t="s">
        <v>30</v>
      </c>
      <c r="G185" s="147">
        <f>SUM(G28+G40+G94+G113+G119+G50+G174+G65+G33)</f>
        <v>1772.1999999999998</v>
      </c>
      <c r="H185" s="147">
        <f>SUM(H28+H40+H94+H113+H119+H50+H174+H65+H33)</f>
        <v>1978.4999999999998</v>
      </c>
      <c r="I185" s="292">
        <f>SUM(I28+I40+I94+I113+I119+I50+I174+I65+I33)</f>
        <v>1855.0999999999997</v>
      </c>
      <c r="J185" s="147">
        <f>SUM(J28+J40+J94+J113+J119+J50+J174+J65+J33)</f>
        <v>1845.8999999999999</v>
      </c>
      <c r="K185" s="147">
        <f>SUM(K28+K40+K94+K113+K119+K50+K174+K65+K33)</f>
        <v>1898.1</v>
      </c>
      <c r="L185" s="33"/>
      <c r="M185" s="127"/>
      <c r="N185" s="127"/>
      <c r="O185" s="127"/>
      <c r="P185" s="29"/>
      <c r="Q185" s="30"/>
      <c r="R185" s="30"/>
    </row>
    <row r="186" spans="1:245" ht="26.25" hidden="1" customHeight="1" x14ac:dyDescent="0.2">
      <c r="A186" s="31"/>
      <c r="B186" s="31"/>
      <c r="C186" s="31"/>
      <c r="D186" s="32"/>
      <c r="E186" s="31"/>
      <c r="F186" s="199" t="s">
        <v>12</v>
      </c>
      <c r="G186" s="147">
        <f>SUM(G61+G68+G80+G168)</f>
        <v>235.7</v>
      </c>
      <c r="H186" s="147">
        <f>SUM(H61+H68+H80+H168)</f>
        <v>1964.9</v>
      </c>
      <c r="I186" s="292">
        <f>SUM(I61+I68+I80+I168)</f>
        <v>1964.9</v>
      </c>
      <c r="J186" s="147">
        <f>SUM(J61+J68+J80+J168)</f>
        <v>1026.1999999999998</v>
      </c>
      <c r="K186" s="147">
        <f>SUM(K61+K68+K80+K168)</f>
        <v>941.8</v>
      </c>
      <c r="L186" s="33"/>
      <c r="M186" s="127"/>
      <c r="N186" s="127"/>
      <c r="O186" s="127"/>
      <c r="P186" s="29"/>
      <c r="Q186" s="30"/>
      <c r="R186" s="30"/>
    </row>
    <row r="187" spans="1:245" s="16" customFormat="1" ht="26.25" hidden="1" customHeight="1" x14ac:dyDescent="0.2">
      <c r="A187" s="31"/>
      <c r="B187" s="31"/>
      <c r="C187" s="31"/>
      <c r="D187" s="32"/>
      <c r="E187" s="31"/>
      <c r="F187" s="228" t="s">
        <v>180</v>
      </c>
      <c r="G187" s="147">
        <f>SUM(G60+G169)</f>
        <v>0</v>
      </c>
      <c r="H187" s="147">
        <f>SUM(H60+H169)</f>
        <v>159.70000000000002</v>
      </c>
      <c r="I187" s="292">
        <f>SUM(I60+I169)</f>
        <v>159.70000000000002</v>
      </c>
      <c r="J187" s="147">
        <f>SUM(J60+J169)</f>
        <v>0</v>
      </c>
      <c r="K187" s="147">
        <f>SUM(K60+K169)</f>
        <v>0</v>
      </c>
      <c r="L187" s="33"/>
      <c r="M187" s="127"/>
      <c r="N187" s="127"/>
      <c r="O187" s="127"/>
      <c r="P187" s="29"/>
      <c r="Q187" s="30"/>
      <c r="R187" s="30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  <c r="AV187" s="15"/>
      <c r="AW187" s="15"/>
      <c r="AX187" s="15"/>
      <c r="AY187" s="15"/>
      <c r="AZ187" s="15"/>
      <c r="BA187" s="15"/>
      <c r="BB187" s="15"/>
      <c r="BC187" s="15"/>
      <c r="BD187" s="15"/>
      <c r="BE187" s="15"/>
      <c r="BF187" s="15"/>
      <c r="BG187" s="15"/>
      <c r="BH187" s="15"/>
      <c r="BI187" s="15"/>
      <c r="BJ187" s="15"/>
      <c r="BK187" s="15"/>
      <c r="BL187" s="15"/>
      <c r="BM187" s="15"/>
      <c r="BN187" s="15"/>
      <c r="BO187" s="15"/>
      <c r="BP187" s="15"/>
      <c r="BQ187" s="15"/>
      <c r="BR187" s="15"/>
      <c r="BS187" s="15"/>
      <c r="BT187" s="15"/>
      <c r="BU187" s="15"/>
      <c r="BV187" s="15"/>
      <c r="BW187" s="15"/>
      <c r="BX187" s="15"/>
      <c r="BY187" s="15"/>
      <c r="BZ187" s="15"/>
      <c r="CA187" s="15"/>
      <c r="CB187" s="15"/>
      <c r="CC187" s="15"/>
      <c r="CD187" s="15"/>
      <c r="CE187" s="15"/>
      <c r="CF187" s="15"/>
      <c r="CG187" s="15"/>
      <c r="CH187" s="15"/>
      <c r="CI187" s="15"/>
      <c r="CJ187" s="15"/>
      <c r="CK187" s="15"/>
      <c r="CL187" s="15"/>
      <c r="CM187" s="15"/>
      <c r="CN187" s="15"/>
      <c r="CO187" s="15"/>
      <c r="CP187" s="15"/>
      <c r="CQ187" s="15"/>
      <c r="CR187" s="15"/>
      <c r="CS187" s="15"/>
      <c r="CT187" s="15"/>
      <c r="CU187" s="15"/>
      <c r="CV187" s="15"/>
      <c r="CW187" s="15"/>
      <c r="CX187" s="15"/>
      <c r="CY187" s="15"/>
      <c r="CZ187" s="15"/>
      <c r="DA187" s="15"/>
      <c r="DB187" s="15"/>
      <c r="DC187" s="15"/>
      <c r="DD187" s="15"/>
      <c r="DE187" s="15"/>
      <c r="DF187" s="15"/>
      <c r="DG187" s="15"/>
      <c r="DH187" s="15"/>
      <c r="DI187" s="15"/>
      <c r="DJ187" s="15"/>
      <c r="DK187" s="15"/>
      <c r="DL187" s="15"/>
      <c r="DM187" s="15"/>
      <c r="DN187" s="15"/>
      <c r="DO187" s="15"/>
      <c r="DP187" s="15"/>
      <c r="DQ187" s="15"/>
      <c r="DR187" s="15"/>
      <c r="DS187" s="15"/>
      <c r="DT187" s="15"/>
      <c r="DU187" s="15"/>
      <c r="DV187" s="15"/>
      <c r="DW187" s="15"/>
      <c r="DX187" s="15"/>
      <c r="DY187" s="15"/>
      <c r="DZ187" s="15"/>
      <c r="EA187" s="15"/>
      <c r="EB187" s="15"/>
      <c r="EC187" s="15"/>
      <c r="ED187" s="15"/>
      <c r="EE187" s="15"/>
      <c r="EF187" s="15"/>
      <c r="EG187" s="15"/>
      <c r="EH187" s="15"/>
      <c r="EI187" s="15"/>
      <c r="EJ187" s="15"/>
      <c r="EK187" s="15"/>
      <c r="EL187" s="15"/>
      <c r="EM187" s="15"/>
      <c r="EN187" s="15"/>
      <c r="EO187" s="15"/>
      <c r="EP187" s="15"/>
      <c r="EQ187" s="15"/>
      <c r="ER187" s="15"/>
      <c r="ES187" s="15"/>
      <c r="ET187" s="15"/>
      <c r="EU187" s="15"/>
      <c r="EV187" s="15"/>
      <c r="EW187" s="15"/>
      <c r="EX187" s="15"/>
      <c r="EY187" s="15"/>
      <c r="EZ187" s="15"/>
      <c r="FA187" s="15"/>
      <c r="FB187" s="15"/>
      <c r="FC187" s="15"/>
      <c r="FD187" s="15"/>
      <c r="FE187" s="15"/>
      <c r="FF187" s="15"/>
      <c r="FG187" s="15"/>
      <c r="FH187" s="15"/>
      <c r="FI187" s="15"/>
      <c r="FJ187" s="15"/>
      <c r="FK187" s="15"/>
      <c r="FL187" s="15"/>
      <c r="FM187" s="15"/>
      <c r="FN187" s="15"/>
      <c r="FO187" s="15"/>
      <c r="FP187" s="15"/>
      <c r="FQ187" s="15"/>
      <c r="FR187" s="15"/>
      <c r="FS187" s="15"/>
      <c r="FT187" s="15"/>
      <c r="FU187" s="15"/>
      <c r="FV187" s="15"/>
      <c r="FW187" s="15"/>
      <c r="FX187" s="15"/>
      <c r="FY187" s="15"/>
      <c r="FZ187" s="15"/>
      <c r="GA187" s="15"/>
      <c r="GB187" s="15"/>
      <c r="GC187" s="15"/>
      <c r="GD187" s="15"/>
      <c r="GE187" s="15"/>
      <c r="GF187" s="15"/>
      <c r="GG187" s="15"/>
      <c r="GH187" s="15"/>
      <c r="GI187" s="15"/>
      <c r="GJ187" s="15"/>
      <c r="GK187" s="15"/>
      <c r="GL187" s="15"/>
      <c r="GM187" s="15"/>
      <c r="GN187" s="15"/>
      <c r="GO187" s="15"/>
      <c r="GP187" s="15"/>
      <c r="GQ187" s="15"/>
      <c r="GR187" s="15"/>
      <c r="GS187" s="15"/>
      <c r="GT187" s="15"/>
      <c r="GU187" s="15"/>
      <c r="GV187" s="15"/>
      <c r="GW187" s="15"/>
      <c r="GX187" s="15"/>
      <c r="GY187" s="15"/>
      <c r="GZ187" s="15"/>
      <c r="HA187" s="15"/>
      <c r="HB187" s="15"/>
      <c r="HC187" s="15"/>
      <c r="HD187" s="15"/>
      <c r="HE187" s="15"/>
      <c r="HF187" s="15"/>
      <c r="HG187" s="15"/>
      <c r="HH187" s="15"/>
      <c r="HI187" s="15"/>
      <c r="HJ187" s="15"/>
      <c r="HK187" s="15"/>
      <c r="HL187" s="15"/>
      <c r="HM187" s="15"/>
      <c r="HN187" s="15"/>
      <c r="HO187" s="15"/>
      <c r="HP187" s="15"/>
      <c r="HQ187" s="15"/>
      <c r="HR187" s="15"/>
      <c r="HS187" s="15"/>
      <c r="HT187" s="15"/>
      <c r="HU187" s="15"/>
      <c r="HV187" s="15"/>
      <c r="HW187" s="15"/>
      <c r="HX187" s="15"/>
      <c r="HY187" s="15"/>
      <c r="HZ187" s="15"/>
      <c r="IA187" s="15"/>
      <c r="IB187" s="15"/>
      <c r="IC187" s="15"/>
      <c r="ID187" s="15"/>
      <c r="IE187" s="15"/>
      <c r="IF187" s="15"/>
      <c r="IG187" s="15"/>
      <c r="IH187" s="15"/>
      <c r="II187" s="15"/>
      <c r="IJ187" s="15"/>
      <c r="IK187" s="15"/>
    </row>
    <row r="188" spans="1:245" s="16" customFormat="1" ht="16.5" hidden="1" customHeight="1" x14ac:dyDescent="0.2">
      <c r="A188" s="31"/>
      <c r="B188" s="31"/>
      <c r="C188" s="31"/>
      <c r="D188" s="32"/>
      <c r="E188" s="31"/>
      <c r="F188" s="169" t="s">
        <v>26</v>
      </c>
      <c r="G188" s="147">
        <f>SUM(G52)</f>
        <v>0</v>
      </c>
      <c r="H188" s="147">
        <f>SUM(H52)</f>
        <v>73</v>
      </c>
      <c r="I188" s="292">
        <f>SUM(I52)</f>
        <v>59</v>
      </c>
      <c r="J188" s="147">
        <f>SUM(J52)</f>
        <v>73</v>
      </c>
      <c r="K188" s="147">
        <f>SUM(K52)</f>
        <v>73</v>
      </c>
      <c r="L188" s="33"/>
      <c r="M188" s="127"/>
      <c r="N188" s="127"/>
      <c r="O188" s="127"/>
      <c r="P188" s="29"/>
      <c r="Q188" s="30"/>
      <c r="R188" s="30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  <c r="AV188" s="15"/>
      <c r="AW188" s="15"/>
      <c r="AX188" s="15"/>
      <c r="AY188" s="15"/>
      <c r="AZ188" s="15"/>
      <c r="BA188" s="15"/>
      <c r="BB188" s="15"/>
      <c r="BC188" s="15"/>
      <c r="BD188" s="15"/>
      <c r="BE188" s="15"/>
      <c r="BF188" s="15"/>
      <c r="BG188" s="15"/>
      <c r="BH188" s="15"/>
      <c r="BI188" s="15"/>
      <c r="BJ188" s="15"/>
      <c r="BK188" s="15"/>
      <c r="BL188" s="15"/>
      <c r="BM188" s="15"/>
      <c r="BN188" s="15"/>
      <c r="BO188" s="15"/>
      <c r="BP188" s="15"/>
      <c r="BQ188" s="15"/>
      <c r="BR188" s="15"/>
      <c r="BS188" s="15"/>
      <c r="BT188" s="15"/>
      <c r="BU188" s="15"/>
      <c r="BV188" s="15"/>
      <c r="BW188" s="15"/>
      <c r="BX188" s="15"/>
      <c r="BY188" s="15"/>
      <c r="BZ188" s="15"/>
      <c r="CA188" s="15"/>
      <c r="CB188" s="15"/>
      <c r="CC188" s="15"/>
      <c r="CD188" s="15"/>
      <c r="CE188" s="15"/>
      <c r="CF188" s="15"/>
      <c r="CG188" s="15"/>
      <c r="CH188" s="15"/>
      <c r="CI188" s="15"/>
      <c r="CJ188" s="15"/>
      <c r="CK188" s="15"/>
      <c r="CL188" s="15"/>
      <c r="CM188" s="15"/>
      <c r="CN188" s="15"/>
      <c r="CO188" s="15"/>
      <c r="CP188" s="15"/>
      <c r="CQ188" s="15"/>
      <c r="CR188" s="15"/>
      <c r="CS188" s="15"/>
      <c r="CT188" s="15"/>
      <c r="CU188" s="15"/>
      <c r="CV188" s="15"/>
      <c r="CW188" s="15"/>
      <c r="CX188" s="15"/>
      <c r="CY188" s="15"/>
      <c r="CZ188" s="15"/>
      <c r="DA188" s="15"/>
      <c r="DB188" s="15"/>
      <c r="DC188" s="15"/>
      <c r="DD188" s="15"/>
      <c r="DE188" s="15"/>
      <c r="DF188" s="15"/>
      <c r="DG188" s="15"/>
      <c r="DH188" s="15"/>
      <c r="DI188" s="15"/>
      <c r="DJ188" s="15"/>
      <c r="DK188" s="15"/>
      <c r="DL188" s="15"/>
      <c r="DM188" s="15"/>
      <c r="DN188" s="15"/>
      <c r="DO188" s="15"/>
      <c r="DP188" s="15"/>
      <c r="DQ188" s="15"/>
      <c r="DR188" s="15"/>
      <c r="DS188" s="15"/>
      <c r="DT188" s="15"/>
      <c r="DU188" s="15"/>
      <c r="DV188" s="15"/>
      <c r="DW188" s="15"/>
      <c r="DX188" s="15"/>
      <c r="DY188" s="15"/>
      <c r="DZ188" s="15"/>
      <c r="EA188" s="15"/>
      <c r="EB188" s="15"/>
      <c r="EC188" s="15"/>
      <c r="ED188" s="15"/>
      <c r="EE188" s="15"/>
      <c r="EF188" s="15"/>
      <c r="EG188" s="15"/>
      <c r="EH188" s="15"/>
      <c r="EI188" s="15"/>
      <c r="EJ188" s="15"/>
      <c r="EK188" s="15"/>
      <c r="EL188" s="15"/>
      <c r="EM188" s="15"/>
      <c r="EN188" s="15"/>
      <c r="EO188" s="15"/>
      <c r="EP188" s="15"/>
      <c r="EQ188" s="15"/>
      <c r="ER188" s="15"/>
      <c r="ES188" s="15"/>
      <c r="ET188" s="15"/>
      <c r="EU188" s="15"/>
      <c r="EV188" s="15"/>
      <c r="EW188" s="15"/>
      <c r="EX188" s="15"/>
      <c r="EY188" s="15"/>
      <c r="EZ188" s="15"/>
      <c r="FA188" s="15"/>
      <c r="FB188" s="15"/>
      <c r="FC188" s="15"/>
      <c r="FD188" s="15"/>
      <c r="FE188" s="15"/>
      <c r="FF188" s="15"/>
      <c r="FG188" s="15"/>
      <c r="FH188" s="15"/>
      <c r="FI188" s="15"/>
      <c r="FJ188" s="15"/>
      <c r="FK188" s="15"/>
      <c r="FL188" s="15"/>
      <c r="FM188" s="15"/>
      <c r="FN188" s="15"/>
      <c r="FO188" s="15"/>
      <c r="FP188" s="15"/>
      <c r="FQ188" s="15"/>
      <c r="FR188" s="15"/>
      <c r="FS188" s="15"/>
      <c r="FT188" s="15"/>
      <c r="FU188" s="15"/>
      <c r="FV188" s="15"/>
      <c r="FW188" s="15"/>
      <c r="FX188" s="15"/>
      <c r="FY188" s="15"/>
      <c r="FZ188" s="15"/>
      <c r="GA188" s="15"/>
      <c r="GB188" s="15"/>
      <c r="GC188" s="15"/>
      <c r="GD188" s="15"/>
      <c r="GE188" s="15"/>
      <c r="GF188" s="15"/>
      <c r="GG188" s="15"/>
      <c r="GH188" s="15"/>
      <c r="GI188" s="15"/>
      <c r="GJ188" s="15"/>
      <c r="GK188" s="15"/>
      <c r="GL188" s="15"/>
      <c r="GM188" s="15"/>
      <c r="GN188" s="15"/>
      <c r="GO188" s="15"/>
      <c r="GP188" s="15"/>
      <c r="GQ188" s="15"/>
      <c r="GR188" s="15"/>
      <c r="GS188" s="15"/>
      <c r="GT188" s="15"/>
      <c r="GU188" s="15"/>
      <c r="GV188" s="15"/>
      <c r="GW188" s="15"/>
      <c r="GX188" s="15"/>
      <c r="GY188" s="15"/>
      <c r="GZ188" s="15"/>
      <c r="HA188" s="15"/>
      <c r="HB188" s="15"/>
      <c r="HC188" s="15"/>
      <c r="HD188" s="15"/>
      <c r="HE188" s="15"/>
      <c r="HF188" s="15"/>
      <c r="HG188" s="15"/>
      <c r="HH188" s="15"/>
      <c r="HI188" s="15"/>
      <c r="HJ188" s="15"/>
      <c r="HK188" s="15"/>
      <c r="HL188" s="15"/>
      <c r="HM188" s="15"/>
      <c r="HN188" s="15"/>
      <c r="HO188" s="15"/>
      <c r="HP188" s="15"/>
      <c r="HQ188" s="15"/>
      <c r="HR188" s="15"/>
      <c r="HS188" s="15"/>
      <c r="HT188" s="15"/>
      <c r="HU188" s="15"/>
      <c r="HV188" s="15"/>
      <c r="HW188" s="15"/>
      <c r="HX188" s="15"/>
      <c r="HY188" s="15"/>
      <c r="HZ188" s="15"/>
      <c r="IA188" s="15"/>
      <c r="IB188" s="15"/>
      <c r="IC188" s="15"/>
      <c r="ID188" s="15"/>
      <c r="IE188" s="15"/>
      <c r="IF188" s="15"/>
      <c r="IG188" s="15"/>
      <c r="IH188" s="15"/>
      <c r="II188" s="15"/>
      <c r="IJ188" s="15"/>
      <c r="IK188" s="15"/>
    </row>
    <row r="189" spans="1:245" ht="17.25" hidden="1" customHeight="1" x14ac:dyDescent="0.2">
      <c r="A189" s="31"/>
      <c r="B189" s="31"/>
      <c r="C189" s="31"/>
      <c r="D189" s="32"/>
      <c r="E189" s="31"/>
      <c r="F189" s="200" t="s">
        <v>146</v>
      </c>
      <c r="G189" s="148">
        <f>SUM(G180:G188)</f>
        <v>23736.400000000001</v>
      </c>
      <c r="H189" s="148">
        <f t="shared" ref="H189:K189" si="43">SUM(H180:H188)</f>
        <v>27400.100000000002</v>
      </c>
      <c r="I189" s="148">
        <f t="shared" si="43"/>
        <v>27414.400000000001</v>
      </c>
      <c r="J189" s="148">
        <f t="shared" si="43"/>
        <v>26293.600000000002</v>
      </c>
      <c r="K189" s="148">
        <f t="shared" si="43"/>
        <v>27303.999999999996</v>
      </c>
      <c r="L189" s="33"/>
      <c r="M189" s="127"/>
      <c r="N189" s="127"/>
      <c r="O189" s="127"/>
      <c r="P189" s="29"/>
      <c r="Q189" s="30"/>
      <c r="R189" s="30"/>
    </row>
    <row r="190" spans="1:245" s="16" customFormat="1" ht="20.25" customHeight="1" x14ac:dyDescent="0.2">
      <c r="A190" s="31"/>
      <c r="B190" s="31"/>
      <c r="C190" s="31"/>
      <c r="D190" s="32"/>
      <c r="E190" s="31"/>
      <c r="F190" s="201"/>
      <c r="G190" s="166"/>
      <c r="H190" s="166"/>
      <c r="I190" s="166"/>
      <c r="J190" s="166"/>
      <c r="K190" s="166"/>
      <c r="L190" s="167"/>
      <c r="M190" s="127"/>
      <c r="N190" s="127"/>
      <c r="O190" s="127"/>
      <c r="P190" s="29"/>
      <c r="Q190" s="30"/>
      <c r="R190" s="30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  <c r="AV190" s="15"/>
      <c r="AW190" s="15"/>
      <c r="AX190" s="15"/>
      <c r="AY190" s="15"/>
      <c r="AZ190" s="15"/>
      <c r="BA190" s="15"/>
      <c r="BB190" s="15"/>
      <c r="BC190" s="15"/>
      <c r="BD190" s="15"/>
      <c r="BE190" s="15"/>
      <c r="BF190" s="15"/>
      <c r="BG190" s="15"/>
      <c r="BH190" s="15"/>
      <c r="BI190" s="15"/>
      <c r="BJ190" s="15"/>
      <c r="BK190" s="15"/>
      <c r="BL190" s="15"/>
      <c r="BM190" s="15"/>
      <c r="BN190" s="15"/>
      <c r="BO190" s="15"/>
      <c r="BP190" s="15"/>
      <c r="BQ190" s="15"/>
      <c r="BR190" s="15"/>
      <c r="BS190" s="15"/>
      <c r="BT190" s="15"/>
      <c r="BU190" s="15"/>
      <c r="BV190" s="15"/>
      <c r="BW190" s="15"/>
      <c r="BX190" s="15"/>
      <c r="BY190" s="15"/>
      <c r="BZ190" s="15"/>
      <c r="CA190" s="15"/>
      <c r="CB190" s="15"/>
      <c r="CC190" s="15"/>
      <c r="CD190" s="15"/>
      <c r="CE190" s="15"/>
      <c r="CF190" s="15"/>
      <c r="CG190" s="15"/>
      <c r="CH190" s="15"/>
      <c r="CI190" s="15"/>
      <c r="CJ190" s="15"/>
      <c r="CK190" s="15"/>
      <c r="CL190" s="15"/>
      <c r="CM190" s="15"/>
      <c r="CN190" s="15"/>
      <c r="CO190" s="15"/>
      <c r="CP190" s="15"/>
      <c r="CQ190" s="15"/>
      <c r="CR190" s="15"/>
      <c r="CS190" s="15"/>
      <c r="CT190" s="15"/>
      <c r="CU190" s="15"/>
      <c r="CV190" s="15"/>
      <c r="CW190" s="15"/>
      <c r="CX190" s="15"/>
      <c r="CY190" s="15"/>
      <c r="CZ190" s="15"/>
      <c r="DA190" s="15"/>
      <c r="DB190" s="15"/>
      <c r="DC190" s="15"/>
      <c r="DD190" s="15"/>
      <c r="DE190" s="15"/>
      <c r="DF190" s="15"/>
      <c r="DG190" s="15"/>
      <c r="DH190" s="15"/>
      <c r="DI190" s="15"/>
      <c r="DJ190" s="15"/>
      <c r="DK190" s="15"/>
      <c r="DL190" s="15"/>
      <c r="DM190" s="15"/>
      <c r="DN190" s="15"/>
      <c r="DO190" s="15"/>
      <c r="DP190" s="15"/>
      <c r="DQ190" s="15"/>
      <c r="DR190" s="15"/>
      <c r="DS190" s="15"/>
      <c r="DT190" s="15"/>
      <c r="DU190" s="15"/>
      <c r="DV190" s="15"/>
      <c r="DW190" s="15"/>
      <c r="DX190" s="15"/>
      <c r="DY190" s="15"/>
      <c r="DZ190" s="15"/>
      <c r="EA190" s="15"/>
      <c r="EB190" s="15"/>
      <c r="EC190" s="15"/>
      <c r="ED190" s="15"/>
      <c r="EE190" s="15"/>
      <c r="EF190" s="15"/>
      <c r="EG190" s="15"/>
      <c r="EH190" s="15"/>
      <c r="EI190" s="15"/>
      <c r="EJ190" s="15"/>
      <c r="EK190" s="15"/>
      <c r="EL190" s="15"/>
      <c r="EM190" s="15"/>
      <c r="EN190" s="15"/>
      <c r="EO190" s="15"/>
      <c r="EP190" s="15"/>
      <c r="EQ190" s="15"/>
      <c r="ER190" s="15"/>
      <c r="ES190" s="15"/>
      <c r="ET190" s="15"/>
      <c r="EU190" s="15"/>
      <c r="EV190" s="15"/>
      <c r="EW190" s="15"/>
      <c r="EX190" s="15"/>
      <c r="EY190" s="15"/>
      <c r="EZ190" s="15"/>
      <c r="FA190" s="15"/>
      <c r="FB190" s="15"/>
      <c r="FC190" s="15"/>
      <c r="FD190" s="15"/>
      <c r="FE190" s="15"/>
      <c r="FF190" s="15"/>
      <c r="FG190" s="15"/>
      <c r="FH190" s="15"/>
      <c r="FI190" s="15"/>
      <c r="FJ190" s="15"/>
      <c r="FK190" s="15"/>
      <c r="FL190" s="15"/>
      <c r="FM190" s="15"/>
      <c r="FN190" s="15"/>
      <c r="FO190" s="15"/>
      <c r="FP190" s="15"/>
      <c r="FQ190" s="15"/>
      <c r="FR190" s="15"/>
      <c r="FS190" s="15"/>
      <c r="FT190" s="15"/>
      <c r="FU190" s="15"/>
      <c r="FV190" s="15"/>
      <c r="FW190" s="15"/>
      <c r="FX190" s="15"/>
      <c r="FY190" s="15"/>
      <c r="FZ190" s="15"/>
      <c r="GA190" s="15"/>
      <c r="GB190" s="15"/>
      <c r="GC190" s="15"/>
      <c r="GD190" s="15"/>
      <c r="GE190" s="15"/>
      <c r="GF190" s="15"/>
      <c r="GG190" s="15"/>
      <c r="GH190" s="15"/>
      <c r="GI190" s="15"/>
      <c r="GJ190" s="15"/>
      <c r="GK190" s="15"/>
      <c r="GL190" s="15"/>
      <c r="GM190" s="15"/>
      <c r="GN190" s="15"/>
      <c r="GO190" s="15"/>
      <c r="GP190" s="15"/>
      <c r="GQ190" s="15"/>
      <c r="GR190" s="15"/>
      <c r="GS190" s="15"/>
      <c r="GT190" s="15"/>
      <c r="GU190" s="15"/>
      <c r="GV190" s="15"/>
      <c r="GW190" s="15"/>
      <c r="GX190" s="15"/>
      <c r="GY190" s="15"/>
      <c r="GZ190" s="15"/>
      <c r="HA190" s="15"/>
      <c r="HB190" s="15"/>
      <c r="HC190" s="15"/>
      <c r="HD190" s="15"/>
      <c r="HE190" s="15"/>
      <c r="HF190" s="15"/>
      <c r="HG190" s="15"/>
      <c r="HH190" s="15"/>
      <c r="HI190" s="15"/>
      <c r="HJ190" s="15"/>
      <c r="HK190" s="15"/>
      <c r="HL190" s="15"/>
      <c r="HM190" s="15"/>
      <c r="HN190" s="15"/>
      <c r="HO190" s="15"/>
      <c r="HP190" s="15"/>
      <c r="HQ190" s="15"/>
      <c r="HR190" s="15"/>
      <c r="HS190" s="15"/>
      <c r="HT190" s="15"/>
      <c r="HU190" s="15"/>
      <c r="HV190" s="15"/>
      <c r="HW190" s="15"/>
      <c r="HX190" s="15"/>
      <c r="HY190" s="15"/>
      <c r="HZ190" s="15"/>
      <c r="IA190" s="15"/>
      <c r="IB190" s="15"/>
      <c r="IC190" s="15"/>
      <c r="ID190" s="15"/>
      <c r="IE190" s="15"/>
      <c r="IF190" s="15"/>
      <c r="IG190" s="15"/>
      <c r="IH190" s="15"/>
      <c r="II190" s="15"/>
      <c r="IJ190" s="15"/>
      <c r="IK190" s="15"/>
    </row>
    <row r="191" spans="1:245" s="28" customFormat="1" ht="15.75" x14ac:dyDescent="0.25">
      <c r="A191" s="149"/>
      <c r="B191" s="149"/>
      <c r="C191" s="149"/>
      <c r="D191" s="560" t="s">
        <v>155</v>
      </c>
      <c r="E191" s="560"/>
      <c r="F191" s="560"/>
      <c r="G191" s="560"/>
      <c r="H191" s="560"/>
      <c r="I191" s="560"/>
      <c r="J191" s="560"/>
      <c r="K191" s="150"/>
      <c r="L191" s="151"/>
      <c r="M191" s="151"/>
      <c r="N191" s="151"/>
      <c r="O191" s="151"/>
      <c r="P191" s="152"/>
      <c r="Q191" s="153"/>
      <c r="R191" s="154"/>
      <c r="S191" s="27"/>
      <c r="T191" s="27"/>
      <c r="U191" s="27"/>
      <c r="V191" s="27"/>
      <c r="W191" s="27"/>
      <c r="X191" s="27"/>
      <c r="Y191" s="27"/>
      <c r="Z191" s="27"/>
    </row>
    <row r="192" spans="1:245" s="28" customFormat="1" ht="15.75" x14ac:dyDescent="0.25">
      <c r="A192" s="149"/>
      <c r="B192" s="149"/>
      <c r="C192" s="149"/>
      <c r="D192" s="149"/>
      <c r="E192" s="149"/>
      <c r="F192" s="202"/>
      <c r="G192" s="150"/>
      <c r="H192" s="150"/>
      <c r="I192" s="155" t="s">
        <v>79</v>
      </c>
      <c r="J192" s="150"/>
      <c r="K192" s="163"/>
      <c r="L192" s="151"/>
      <c r="M192" s="151"/>
      <c r="N192" s="151"/>
      <c r="O192" s="151"/>
      <c r="P192" s="152"/>
      <c r="Q192" s="153"/>
      <c r="R192" s="154"/>
      <c r="S192" s="27"/>
      <c r="T192" s="27"/>
      <c r="U192" s="27"/>
      <c r="V192" s="27"/>
      <c r="W192" s="27"/>
      <c r="X192" s="27"/>
      <c r="Y192" s="27"/>
      <c r="Z192" s="27"/>
    </row>
    <row r="193" spans="1:21" s="14" customFormat="1" ht="60" customHeight="1" x14ac:dyDescent="0.25">
      <c r="A193" s="561" t="s">
        <v>50</v>
      </c>
      <c r="B193" s="561"/>
      <c r="C193" s="561"/>
      <c r="D193" s="561"/>
      <c r="E193" s="561"/>
      <c r="F193" s="561"/>
      <c r="G193" s="164" t="s">
        <v>84</v>
      </c>
      <c r="H193" s="164" t="s">
        <v>147</v>
      </c>
      <c r="I193" s="165" t="s">
        <v>86</v>
      </c>
      <c r="J193" s="165" t="s">
        <v>172</v>
      </c>
      <c r="K193" s="165" t="s">
        <v>173</v>
      </c>
      <c r="L193" s="151"/>
      <c r="M193" s="151"/>
      <c r="N193" s="151"/>
      <c r="O193" s="151"/>
      <c r="P193" s="152"/>
      <c r="Q193" s="153"/>
      <c r="R193" s="154"/>
      <c r="S193" s="27"/>
      <c r="T193" s="27"/>
      <c r="U193" s="27"/>
    </row>
    <row r="194" spans="1:21" s="14" customFormat="1" ht="22.5" customHeight="1" x14ac:dyDescent="0.25">
      <c r="A194" s="168" t="s">
        <v>51</v>
      </c>
      <c r="B194" s="562" t="s">
        <v>120</v>
      </c>
      <c r="C194" s="563"/>
      <c r="D194" s="563"/>
      <c r="E194" s="563"/>
      <c r="F194" s="564"/>
      <c r="G194" s="225">
        <f>SUM(G195:G206)</f>
        <v>23736.399999999998</v>
      </c>
      <c r="H194" s="225">
        <f>SUM(H195:H206)</f>
        <v>27327.1</v>
      </c>
      <c r="I194" s="220">
        <f>SUM(I195:I206)</f>
        <v>27355.4</v>
      </c>
      <c r="J194" s="220">
        <f t="shared" ref="J194:K194" si="44">SUM(J195:J206)</f>
        <v>26220.600000000002</v>
      </c>
      <c r="K194" s="220">
        <f t="shared" si="44"/>
        <v>27231</v>
      </c>
      <c r="L194" s="151"/>
      <c r="M194" s="151"/>
      <c r="N194" s="151"/>
      <c r="O194" s="151"/>
      <c r="P194" s="152"/>
      <c r="Q194" s="153"/>
      <c r="R194" s="154"/>
      <c r="S194" s="27"/>
      <c r="T194" s="27"/>
      <c r="U194" s="27"/>
    </row>
    <row r="195" spans="1:21" s="14" customFormat="1" ht="18.75" customHeight="1" x14ac:dyDescent="0.25">
      <c r="A195" s="169" t="s">
        <v>52</v>
      </c>
      <c r="B195" s="565" t="s">
        <v>53</v>
      </c>
      <c r="C195" s="565"/>
      <c r="D195" s="565"/>
      <c r="E195" s="565"/>
      <c r="F195" s="566"/>
      <c r="G195" s="147">
        <f t="shared" ref="G195:H195" si="45">G180</f>
        <v>8234.8000000000011</v>
      </c>
      <c r="H195" s="147">
        <f t="shared" si="45"/>
        <v>9049.9999999999982</v>
      </c>
      <c r="I195" s="148">
        <f>I180</f>
        <v>8852.2000000000007</v>
      </c>
      <c r="J195" s="147">
        <f t="shared" ref="J195:K195" si="46">J180</f>
        <v>9809.2000000000007</v>
      </c>
      <c r="K195" s="147">
        <f t="shared" si="46"/>
        <v>10851.199999999999</v>
      </c>
      <c r="L195" s="151"/>
      <c r="M195" s="151"/>
      <c r="N195" s="151"/>
      <c r="O195" s="151"/>
      <c r="P195" s="152"/>
      <c r="Q195" s="153"/>
      <c r="R195" s="154"/>
      <c r="S195" s="27"/>
      <c r="T195" s="27"/>
      <c r="U195" s="27"/>
    </row>
    <row r="196" spans="1:21" s="14" customFormat="1" ht="16.5" customHeight="1" x14ac:dyDescent="0.25">
      <c r="A196" s="169" t="s">
        <v>54</v>
      </c>
      <c r="B196" s="567" t="s">
        <v>121</v>
      </c>
      <c r="C196" s="567"/>
      <c r="D196" s="567"/>
      <c r="E196" s="567"/>
      <c r="F196" s="568"/>
      <c r="G196" s="222"/>
      <c r="H196" s="222"/>
      <c r="I196" s="223"/>
      <c r="J196" s="221"/>
      <c r="K196" s="221"/>
      <c r="L196" s="151"/>
      <c r="M196" s="151"/>
      <c r="N196" s="151"/>
      <c r="O196" s="151"/>
      <c r="P196" s="152"/>
      <c r="Q196" s="153"/>
      <c r="R196" s="154"/>
      <c r="S196" s="27"/>
      <c r="T196" s="27"/>
      <c r="U196" s="27"/>
    </row>
    <row r="197" spans="1:21" s="14" customFormat="1" ht="18.75" customHeight="1" x14ac:dyDescent="0.25">
      <c r="A197" s="169" t="s">
        <v>55</v>
      </c>
      <c r="B197" s="567" t="s">
        <v>122</v>
      </c>
      <c r="C197" s="567"/>
      <c r="D197" s="567"/>
      <c r="E197" s="567"/>
      <c r="F197" s="568"/>
      <c r="G197" s="224">
        <f>G181</f>
        <v>0</v>
      </c>
      <c r="H197" s="224">
        <f>H181</f>
        <v>568</v>
      </c>
      <c r="I197" s="148">
        <f>I181</f>
        <v>525.5</v>
      </c>
      <c r="J197" s="147">
        <f t="shared" ref="J197:K197" si="47">J181</f>
        <v>50</v>
      </c>
      <c r="K197" s="147">
        <f t="shared" si="47"/>
        <v>50</v>
      </c>
      <c r="L197" s="151"/>
      <c r="M197" s="151"/>
      <c r="N197" s="151"/>
      <c r="O197" s="151"/>
      <c r="P197" s="152"/>
      <c r="Q197" s="153"/>
      <c r="R197" s="154"/>
      <c r="S197" s="27"/>
      <c r="T197" s="27"/>
      <c r="U197" s="27"/>
    </row>
    <row r="198" spans="1:21" s="14" customFormat="1" ht="19.5" customHeight="1" x14ac:dyDescent="0.25">
      <c r="A198" s="169" t="s">
        <v>56</v>
      </c>
      <c r="B198" s="569" t="s">
        <v>123</v>
      </c>
      <c r="C198" s="569"/>
      <c r="D198" s="569"/>
      <c r="E198" s="569"/>
      <c r="F198" s="570"/>
      <c r="G198" s="222"/>
      <c r="H198" s="222"/>
      <c r="I198" s="223"/>
      <c r="J198" s="221"/>
      <c r="K198" s="221"/>
      <c r="L198" s="151"/>
      <c r="M198" s="151"/>
      <c r="N198" s="151"/>
      <c r="O198" s="151"/>
      <c r="P198" s="152"/>
      <c r="Q198" s="153"/>
      <c r="R198" s="154"/>
      <c r="S198" s="27"/>
      <c r="T198" s="27"/>
      <c r="U198" s="27"/>
    </row>
    <row r="199" spans="1:21" s="14" customFormat="1" ht="33" customHeight="1" x14ac:dyDescent="0.25">
      <c r="A199" s="169" t="s">
        <v>57</v>
      </c>
      <c r="B199" s="567" t="s">
        <v>124</v>
      </c>
      <c r="C199" s="567"/>
      <c r="D199" s="567"/>
      <c r="E199" s="567"/>
      <c r="F199" s="568"/>
      <c r="G199" s="147">
        <f>G185</f>
        <v>1772.1999999999998</v>
      </c>
      <c r="H199" s="147">
        <f t="shared" ref="H199:K199" si="48">H185</f>
        <v>1978.4999999999998</v>
      </c>
      <c r="I199" s="148">
        <f t="shared" si="48"/>
        <v>1855.0999999999997</v>
      </c>
      <c r="J199" s="147">
        <f t="shared" si="48"/>
        <v>1845.8999999999999</v>
      </c>
      <c r="K199" s="147">
        <f t="shared" si="48"/>
        <v>1898.1</v>
      </c>
      <c r="L199" s="151"/>
      <c r="M199" s="151"/>
      <c r="N199" s="151"/>
      <c r="O199" s="151"/>
      <c r="P199" s="152"/>
      <c r="Q199" s="153"/>
      <c r="R199" s="154"/>
      <c r="S199" s="27"/>
      <c r="T199" s="27"/>
      <c r="U199" s="27"/>
    </row>
    <row r="200" spans="1:21" s="14" customFormat="1" ht="19.5" customHeight="1" x14ac:dyDescent="0.25">
      <c r="A200" s="169" t="s">
        <v>58</v>
      </c>
      <c r="B200" s="567" t="s">
        <v>125</v>
      </c>
      <c r="C200" s="567"/>
      <c r="D200" s="567"/>
      <c r="E200" s="567"/>
      <c r="F200" s="568"/>
      <c r="G200" s="147">
        <f>G184</f>
        <v>12925.599999999999</v>
      </c>
      <c r="H200" s="147">
        <f t="shared" ref="H200:K200" si="49">H184</f>
        <v>13009.7</v>
      </c>
      <c r="I200" s="148">
        <f t="shared" si="49"/>
        <v>13443.9</v>
      </c>
      <c r="J200" s="147">
        <f t="shared" si="49"/>
        <v>12924.300000000001</v>
      </c>
      <c r="K200" s="147">
        <f t="shared" si="49"/>
        <v>12919.900000000001</v>
      </c>
      <c r="L200" s="151"/>
      <c r="M200" s="151"/>
      <c r="N200" s="151"/>
      <c r="O200" s="151"/>
      <c r="P200" s="152"/>
      <c r="Q200" s="153"/>
      <c r="R200" s="154"/>
      <c r="S200" s="27"/>
      <c r="T200" s="27"/>
      <c r="U200" s="27"/>
    </row>
    <row r="201" spans="1:21" s="14" customFormat="1" ht="21.75" customHeight="1" x14ac:dyDescent="0.25">
      <c r="A201" s="169" t="s">
        <v>59</v>
      </c>
      <c r="B201" s="567" t="s">
        <v>148</v>
      </c>
      <c r="C201" s="567"/>
      <c r="D201" s="567"/>
      <c r="E201" s="567"/>
      <c r="F201" s="568"/>
      <c r="G201" s="222"/>
      <c r="H201" s="222"/>
      <c r="I201" s="223"/>
      <c r="J201" s="221"/>
      <c r="K201" s="221"/>
      <c r="L201" s="151"/>
      <c r="M201" s="151"/>
      <c r="N201" s="151"/>
      <c r="O201" s="151"/>
      <c r="P201" s="152"/>
      <c r="Q201" s="153"/>
      <c r="R201" s="154"/>
      <c r="S201" s="27"/>
      <c r="T201" s="27"/>
      <c r="U201" s="27"/>
    </row>
    <row r="202" spans="1:21" s="14" customFormat="1" ht="18.75" customHeight="1" x14ac:dyDescent="0.25">
      <c r="A202" s="169" t="s">
        <v>82</v>
      </c>
      <c r="B202" s="567" t="s">
        <v>126</v>
      </c>
      <c r="C202" s="567"/>
      <c r="D202" s="567"/>
      <c r="E202" s="567"/>
      <c r="F202" s="568"/>
      <c r="G202" s="222"/>
      <c r="H202" s="222"/>
      <c r="I202" s="223"/>
      <c r="J202" s="221"/>
      <c r="K202" s="221"/>
      <c r="L202" s="151"/>
      <c r="M202" s="151"/>
      <c r="N202" s="151"/>
      <c r="O202" s="151"/>
      <c r="P202" s="152"/>
      <c r="Q202" s="153"/>
      <c r="R202" s="154"/>
      <c r="S202" s="27"/>
      <c r="T202" s="27"/>
      <c r="U202" s="27"/>
    </row>
    <row r="203" spans="1:21" s="14" customFormat="1" ht="20.25" customHeight="1" x14ac:dyDescent="0.25">
      <c r="A203" s="169" t="s">
        <v>127</v>
      </c>
      <c r="B203" s="567" t="s">
        <v>128</v>
      </c>
      <c r="C203" s="567"/>
      <c r="D203" s="567"/>
      <c r="E203" s="567"/>
      <c r="F203" s="568"/>
      <c r="G203" s="224">
        <f t="shared" ref="G203:I204" si="50">G186</f>
        <v>235.7</v>
      </c>
      <c r="H203" s="224">
        <f t="shared" si="50"/>
        <v>1964.9</v>
      </c>
      <c r="I203" s="148">
        <f t="shared" si="50"/>
        <v>1964.9</v>
      </c>
      <c r="J203" s="147">
        <f t="shared" ref="J203:K203" si="51">J186</f>
        <v>1026.1999999999998</v>
      </c>
      <c r="K203" s="147">
        <f t="shared" si="51"/>
        <v>941.8</v>
      </c>
      <c r="L203" s="151"/>
      <c r="M203" s="151"/>
      <c r="N203" s="151"/>
      <c r="O203" s="151"/>
      <c r="P203" s="152"/>
      <c r="Q203" s="153"/>
      <c r="R203" s="154"/>
      <c r="S203" s="27"/>
      <c r="T203" s="27"/>
      <c r="U203" s="27"/>
    </row>
    <row r="204" spans="1:21" s="14" customFormat="1" ht="20.25" customHeight="1" x14ac:dyDescent="0.25">
      <c r="A204" s="169" t="s">
        <v>129</v>
      </c>
      <c r="B204" s="567" t="s">
        <v>182</v>
      </c>
      <c r="C204" s="567"/>
      <c r="D204" s="567"/>
      <c r="E204" s="567"/>
      <c r="F204" s="568"/>
      <c r="G204" s="224">
        <f t="shared" si="50"/>
        <v>0</v>
      </c>
      <c r="H204" s="224">
        <f t="shared" si="50"/>
        <v>159.70000000000002</v>
      </c>
      <c r="I204" s="148">
        <f t="shared" si="50"/>
        <v>159.70000000000002</v>
      </c>
      <c r="J204" s="147">
        <f>J187</f>
        <v>0</v>
      </c>
      <c r="K204" s="147">
        <f>K187</f>
        <v>0</v>
      </c>
      <c r="L204" s="151"/>
      <c r="M204" s="151"/>
      <c r="N204" s="151"/>
      <c r="O204" s="151"/>
      <c r="P204" s="152"/>
      <c r="Q204" s="153"/>
      <c r="R204" s="154"/>
      <c r="S204" s="27"/>
      <c r="T204" s="27"/>
      <c r="U204" s="27"/>
    </row>
    <row r="205" spans="1:21" s="14" customFormat="1" ht="20.25" customHeight="1" x14ac:dyDescent="0.25">
      <c r="A205" s="169" t="s">
        <v>131</v>
      </c>
      <c r="B205" s="567" t="s">
        <v>130</v>
      </c>
      <c r="C205" s="567"/>
      <c r="D205" s="567"/>
      <c r="E205" s="567"/>
      <c r="F205" s="568"/>
      <c r="G205" s="224">
        <f t="shared" ref="G205:I206" si="52">G182</f>
        <v>379.5</v>
      </c>
      <c r="H205" s="224">
        <f t="shared" si="52"/>
        <v>408.5</v>
      </c>
      <c r="I205" s="148">
        <f t="shared" si="52"/>
        <v>408.5</v>
      </c>
      <c r="J205" s="147">
        <f t="shared" ref="J205:K205" si="53">J182</f>
        <v>376.4</v>
      </c>
      <c r="K205" s="147">
        <f t="shared" si="53"/>
        <v>381.4</v>
      </c>
      <c r="L205" s="151"/>
      <c r="M205" s="151"/>
      <c r="N205" s="151"/>
      <c r="O205" s="151"/>
      <c r="P205" s="152"/>
      <c r="Q205" s="153"/>
      <c r="R205" s="154"/>
      <c r="S205" s="27"/>
      <c r="T205" s="27"/>
      <c r="U205" s="27"/>
    </row>
    <row r="206" spans="1:21" s="14" customFormat="1" ht="20.25" customHeight="1" x14ac:dyDescent="0.25">
      <c r="A206" s="169" t="s">
        <v>183</v>
      </c>
      <c r="B206" s="567" t="s">
        <v>132</v>
      </c>
      <c r="C206" s="567"/>
      <c r="D206" s="567"/>
      <c r="E206" s="567"/>
      <c r="F206" s="568"/>
      <c r="G206" s="224">
        <f t="shared" si="52"/>
        <v>188.6</v>
      </c>
      <c r="H206" s="224">
        <f t="shared" si="52"/>
        <v>187.8</v>
      </c>
      <c r="I206" s="148">
        <f t="shared" si="52"/>
        <v>145.6</v>
      </c>
      <c r="J206" s="147">
        <f t="shared" ref="J206:K206" si="54">J183</f>
        <v>188.6</v>
      </c>
      <c r="K206" s="147">
        <f t="shared" si="54"/>
        <v>188.6</v>
      </c>
      <c r="L206" s="151"/>
      <c r="M206" s="151"/>
      <c r="N206" s="151"/>
      <c r="O206" s="151"/>
      <c r="P206" s="152"/>
      <c r="Q206" s="153"/>
      <c r="R206" s="154"/>
      <c r="S206" s="27"/>
      <c r="T206" s="27"/>
      <c r="U206" s="27"/>
    </row>
    <row r="207" spans="1:21" s="14" customFormat="1" ht="17.25" customHeight="1" x14ac:dyDescent="0.25">
      <c r="A207" s="168" t="s">
        <v>60</v>
      </c>
      <c r="B207" s="571" t="s">
        <v>61</v>
      </c>
      <c r="C207" s="572"/>
      <c r="D207" s="572"/>
      <c r="E207" s="572"/>
      <c r="F207" s="573"/>
      <c r="G207" s="225">
        <f>G188</f>
        <v>0</v>
      </c>
      <c r="H207" s="225">
        <f>H188</f>
        <v>73</v>
      </c>
      <c r="I207" s="220">
        <f>I188</f>
        <v>59</v>
      </c>
      <c r="J207" s="220">
        <f t="shared" ref="J207:K207" si="55">J188</f>
        <v>73</v>
      </c>
      <c r="K207" s="220">
        <f t="shared" si="55"/>
        <v>73</v>
      </c>
      <c r="L207" s="151"/>
      <c r="M207" s="151"/>
      <c r="N207" s="151"/>
      <c r="O207" s="151"/>
      <c r="P207" s="152"/>
      <c r="Q207" s="153"/>
      <c r="R207" s="154"/>
      <c r="S207" s="27"/>
      <c r="T207" s="27"/>
      <c r="U207" s="27"/>
    </row>
    <row r="208" spans="1:21" s="14" customFormat="1" ht="20.25" customHeight="1" x14ac:dyDescent="0.25">
      <c r="A208" s="574" t="s">
        <v>174</v>
      </c>
      <c r="B208" s="575"/>
      <c r="C208" s="575"/>
      <c r="D208" s="575"/>
      <c r="E208" s="575"/>
      <c r="F208" s="576"/>
      <c r="G208" s="226">
        <f>SUM(G194+G207)</f>
        <v>23736.399999999998</v>
      </c>
      <c r="H208" s="226">
        <f>SUM(H194+H207)</f>
        <v>27400.1</v>
      </c>
      <c r="I208" s="227">
        <f>SUM(I194+I207)</f>
        <v>27414.400000000001</v>
      </c>
      <c r="J208" s="227">
        <f t="shared" ref="J208:K208" si="56">SUM(J194+J207)</f>
        <v>26293.600000000002</v>
      </c>
      <c r="K208" s="227">
        <f t="shared" si="56"/>
        <v>27304</v>
      </c>
      <c r="L208" s="151"/>
      <c r="M208" s="151"/>
      <c r="N208" s="151"/>
      <c r="O208" s="151"/>
      <c r="P208" s="152"/>
      <c r="Q208" s="153"/>
      <c r="R208" s="154"/>
      <c r="S208" s="27"/>
      <c r="T208" s="27"/>
      <c r="U208" s="27"/>
    </row>
    <row r="209" spans="12:21" ht="15.75" x14ac:dyDescent="0.25">
      <c r="L209" s="151"/>
      <c r="M209" s="151"/>
      <c r="N209" s="151"/>
      <c r="O209" s="151"/>
      <c r="P209" s="152"/>
      <c r="Q209" s="153"/>
      <c r="R209" s="154"/>
      <c r="S209" s="27"/>
      <c r="T209" s="27"/>
      <c r="U209" s="27"/>
    </row>
  </sheetData>
  <sheetProtection selectLockedCells="1" selectUnlockedCells="1"/>
  <mergeCells count="397">
    <mergeCell ref="A106:A107"/>
    <mergeCell ref="B207:F207"/>
    <mergeCell ref="A208:F208"/>
    <mergeCell ref="A158:A160"/>
    <mergeCell ref="B158:B160"/>
    <mergeCell ref="C128:C129"/>
    <mergeCell ref="D128:D129"/>
    <mergeCell ref="E128:E129"/>
    <mergeCell ref="A163:A164"/>
    <mergeCell ref="B163:B164"/>
    <mergeCell ref="C165:F165"/>
    <mergeCell ref="C166:O166"/>
    <mergeCell ref="C161:C162"/>
    <mergeCell ref="C158:C160"/>
    <mergeCell ref="D158:D160"/>
    <mergeCell ref="E158:E160"/>
    <mergeCell ref="C163:C164"/>
    <mergeCell ref="D163:D164"/>
    <mergeCell ref="E163:E164"/>
    <mergeCell ref="L164:O164"/>
    <mergeCell ref="L176:O176"/>
    <mergeCell ref="L177:O177"/>
    <mergeCell ref="L178:O178"/>
    <mergeCell ref="B177:F177"/>
    <mergeCell ref="D191:J191"/>
    <mergeCell ref="A193:F193"/>
    <mergeCell ref="B194:F194"/>
    <mergeCell ref="B195:F195"/>
    <mergeCell ref="B206:F206"/>
    <mergeCell ref="B196:F196"/>
    <mergeCell ref="B197:F197"/>
    <mergeCell ref="B198:F198"/>
    <mergeCell ref="B199:F199"/>
    <mergeCell ref="B200:F200"/>
    <mergeCell ref="B201:F201"/>
    <mergeCell ref="B202:F202"/>
    <mergeCell ref="B203:F203"/>
    <mergeCell ref="B205:F205"/>
    <mergeCell ref="B204:F204"/>
    <mergeCell ref="B178:F178"/>
    <mergeCell ref="C176:F176"/>
    <mergeCell ref="L158:L159"/>
    <mergeCell ref="D161:D162"/>
    <mergeCell ref="E161:E162"/>
    <mergeCell ref="M158:M159"/>
    <mergeCell ref="N158:N159"/>
    <mergeCell ref="O158:O159"/>
    <mergeCell ref="C142:F142"/>
    <mergeCell ref="L175:O175"/>
    <mergeCell ref="L171:O171"/>
    <mergeCell ref="L172:O172"/>
    <mergeCell ref="L160:O160"/>
    <mergeCell ref="B156:B157"/>
    <mergeCell ref="L157:O157"/>
    <mergeCell ref="L142:O142"/>
    <mergeCell ref="P74:R74"/>
    <mergeCell ref="L77:O77"/>
    <mergeCell ref="L91:O91"/>
    <mergeCell ref="L92:O92"/>
    <mergeCell ref="L96:O96"/>
    <mergeCell ref="C93:O93"/>
    <mergeCell ref="C92:F92"/>
    <mergeCell ref="E90:E91"/>
    <mergeCell ref="P78:R78"/>
    <mergeCell ref="L82:O82"/>
    <mergeCell ref="L85:O85"/>
    <mergeCell ref="L87:L88"/>
    <mergeCell ref="M87:M88"/>
    <mergeCell ref="N87:N88"/>
    <mergeCell ref="O87:O88"/>
    <mergeCell ref="C87:C89"/>
    <mergeCell ref="D87:D89"/>
    <mergeCell ref="C85:F85"/>
    <mergeCell ref="C86:O86"/>
    <mergeCell ref="O74:O76"/>
    <mergeCell ref="A167:A171"/>
    <mergeCell ref="B167:B171"/>
    <mergeCell ref="C167:C171"/>
    <mergeCell ref="D167:D171"/>
    <mergeCell ref="C173:O173"/>
    <mergeCell ref="L162:O162"/>
    <mergeCell ref="L165:O165"/>
    <mergeCell ref="L167:L170"/>
    <mergeCell ref="M167:M170"/>
    <mergeCell ref="N167:N170"/>
    <mergeCell ref="O167:O170"/>
    <mergeCell ref="C172:F172"/>
    <mergeCell ref="B161:B162"/>
    <mergeCell ref="E167:E171"/>
    <mergeCell ref="C97:F97"/>
    <mergeCell ref="C98:O98"/>
    <mergeCell ref="A100:A101"/>
    <mergeCell ref="B87:B89"/>
    <mergeCell ref="B143:F143"/>
    <mergeCell ref="C126:F126"/>
    <mergeCell ref="B132:O132"/>
    <mergeCell ref="C133:O133"/>
    <mergeCell ref="C102:F102"/>
    <mergeCell ref="C103:O103"/>
    <mergeCell ref="L97:O97"/>
    <mergeCell ref="L101:O101"/>
    <mergeCell ref="B106:B107"/>
    <mergeCell ref="C106:C107"/>
    <mergeCell ref="D106:D107"/>
    <mergeCell ref="B100:B101"/>
    <mergeCell ref="C100:C101"/>
    <mergeCell ref="D100:D101"/>
    <mergeCell ref="E100:E101"/>
    <mergeCell ref="D104:D105"/>
    <mergeCell ref="E104:E105"/>
    <mergeCell ref="L102:O102"/>
    <mergeCell ref="L105:O105"/>
    <mergeCell ref="L107:O107"/>
    <mergeCell ref="A83:A84"/>
    <mergeCell ref="B83:B84"/>
    <mergeCell ref="C83:C84"/>
    <mergeCell ref="E83:E84"/>
    <mergeCell ref="E87:E89"/>
    <mergeCell ref="B78:B82"/>
    <mergeCell ref="A78:A82"/>
    <mergeCell ref="L89:O89"/>
    <mergeCell ref="A174:A175"/>
    <mergeCell ref="B174:B175"/>
    <mergeCell ref="C174:C175"/>
    <mergeCell ref="D174:D175"/>
    <mergeCell ref="E174:E175"/>
    <mergeCell ref="A161:A162"/>
    <mergeCell ref="A87:A89"/>
    <mergeCell ref="E106:E107"/>
    <mergeCell ref="A104:A105"/>
    <mergeCell ref="B104:B105"/>
    <mergeCell ref="C104:C105"/>
    <mergeCell ref="A94:A96"/>
    <mergeCell ref="B94:B96"/>
    <mergeCell ref="C94:C96"/>
    <mergeCell ref="D94:D96"/>
    <mergeCell ref="E94:E96"/>
    <mergeCell ref="A119:A120"/>
    <mergeCell ref="B119:B120"/>
    <mergeCell ref="C119:C120"/>
    <mergeCell ref="D119:D120"/>
    <mergeCell ref="E119:E120"/>
    <mergeCell ref="C121:F121"/>
    <mergeCell ref="C122:O122"/>
    <mergeCell ref="A123:A125"/>
    <mergeCell ref="B123:B125"/>
    <mergeCell ref="C123:C125"/>
    <mergeCell ref="D123:D125"/>
    <mergeCell ref="E123:E125"/>
    <mergeCell ref="J123:J124"/>
    <mergeCell ref="F123:F124"/>
    <mergeCell ref="K123:K124"/>
    <mergeCell ref="B59:B62"/>
    <mergeCell ref="C59:C62"/>
    <mergeCell ref="E54:E58"/>
    <mergeCell ref="M54:M57"/>
    <mergeCell ref="L54:L57"/>
    <mergeCell ref="A67:A69"/>
    <mergeCell ref="B67:B69"/>
    <mergeCell ref="B63:B66"/>
    <mergeCell ref="C63:C66"/>
    <mergeCell ref="D63:D66"/>
    <mergeCell ref="A54:A58"/>
    <mergeCell ref="D59:D62"/>
    <mergeCell ref="E59:E62"/>
    <mergeCell ref="E63:E66"/>
    <mergeCell ref="A59:A62"/>
    <mergeCell ref="C67:C69"/>
    <mergeCell ref="D67:D69"/>
    <mergeCell ref="E67:E69"/>
    <mergeCell ref="L69:O69"/>
    <mergeCell ref="N54:N57"/>
    <mergeCell ref="O54:O57"/>
    <mergeCell ref="O67:O68"/>
    <mergeCell ref="B54:B58"/>
    <mergeCell ref="A63:A66"/>
    <mergeCell ref="D48:D53"/>
    <mergeCell ref="E48:E53"/>
    <mergeCell ref="C48:C53"/>
    <mergeCell ref="E38:E43"/>
    <mergeCell ref="B48:B53"/>
    <mergeCell ref="C54:C58"/>
    <mergeCell ref="D54:D58"/>
    <mergeCell ref="A48:A53"/>
    <mergeCell ref="B38:B43"/>
    <mergeCell ref="A44:A47"/>
    <mergeCell ref="B44:B47"/>
    <mergeCell ref="D44:D47"/>
    <mergeCell ref="E44:E47"/>
    <mergeCell ref="L126:O126"/>
    <mergeCell ref="L136:O136"/>
    <mergeCell ref="B138:B139"/>
    <mergeCell ref="B140:B141"/>
    <mergeCell ref="L117:O117"/>
    <mergeCell ref="L129:O129"/>
    <mergeCell ref="L130:O130"/>
    <mergeCell ref="L131:O131"/>
    <mergeCell ref="L135:O135"/>
    <mergeCell ref="C118:O118"/>
    <mergeCell ref="M123:M124"/>
    <mergeCell ref="C138:C139"/>
    <mergeCell ref="B134:B135"/>
    <mergeCell ref="C134:C135"/>
    <mergeCell ref="D134:D135"/>
    <mergeCell ref="E134:E135"/>
    <mergeCell ref="C127:O127"/>
    <mergeCell ref="C130:F130"/>
    <mergeCell ref="B131:F131"/>
    <mergeCell ref="N123:N124"/>
    <mergeCell ref="O123:O124"/>
    <mergeCell ref="G123:G124"/>
    <mergeCell ref="H123:H124"/>
    <mergeCell ref="I123:I124"/>
    <mergeCell ref="A156:A157"/>
    <mergeCell ref="A128:A129"/>
    <mergeCell ref="B128:B129"/>
    <mergeCell ref="L143:O143"/>
    <mergeCell ref="C156:C157"/>
    <mergeCell ref="D156:D157"/>
    <mergeCell ref="E156:E157"/>
    <mergeCell ref="A140:A141"/>
    <mergeCell ref="C140:C141"/>
    <mergeCell ref="D140:D141"/>
    <mergeCell ref="E140:E141"/>
    <mergeCell ref="L141:O141"/>
    <mergeCell ref="B154:O154"/>
    <mergeCell ref="C155:O155"/>
    <mergeCell ref="D138:D139"/>
    <mergeCell ref="L139:O139"/>
    <mergeCell ref="A138:A139"/>
    <mergeCell ref="E138:E139"/>
    <mergeCell ref="C136:F136"/>
    <mergeCell ref="C137:O137"/>
    <mergeCell ref="A115:A116"/>
    <mergeCell ref="B115:B116"/>
    <mergeCell ref="C115:C116"/>
    <mergeCell ref="D115:D116"/>
    <mergeCell ref="E115:E116"/>
    <mergeCell ref="C108:F108"/>
    <mergeCell ref="C109:O109"/>
    <mergeCell ref="L108:O108"/>
    <mergeCell ref="L116:O116"/>
    <mergeCell ref="C117:F117"/>
    <mergeCell ref="L120:O120"/>
    <mergeCell ref="L121:O121"/>
    <mergeCell ref="L125:O125"/>
    <mergeCell ref="L123:L124"/>
    <mergeCell ref="A134:A135"/>
    <mergeCell ref="A17:A18"/>
    <mergeCell ref="B17:B18"/>
    <mergeCell ref="C17:C18"/>
    <mergeCell ref="D17:D18"/>
    <mergeCell ref="E25:E27"/>
    <mergeCell ref="E21:E24"/>
    <mergeCell ref="E17:E18"/>
    <mergeCell ref="L35:O35"/>
    <mergeCell ref="L36:O36"/>
    <mergeCell ref="B25:B27"/>
    <mergeCell ref="L18:O18"/>
    <mergeCell ref="L24:O24"/>
    <mergeCell ref="L27:O27"/>
    <mergeCell ref="L25:L26"/>
    <mergeCell ref="B19:B20"/>
    <mergeCell ref="C19:C20"/>
    <mergeCell ref="A19:A20"/>
    <mergeCell ref="C44:C47"/>
    <mergeCell ref="A7:O7"/>
    <mergeCell ref="A8:O8"/>
    <mergeCell ref="C16:O16"/>
    <mergeCell ref="D10:D12"/>
    <mergeCell ref="C10:C12"/>
    <mergeCell ref="L10:O10"/>
    <mergeCell ref="L11:L12"/>
    <mergeCell ref="K10:K12"/>
    <mergeCell ref="B10:B12"/>
    <mergeCell ref="G10:G12"/>
    <mergeCell ref="F10:F12"/>
    <mergeCell ref="E10:E12"/>
    <mergeCell ref="A13:O13"/>
    <mergeCell ref="A14:O14"/>
    <mergeCell ref="M9:O9"/>
    <mergeCell ref="A10:A12"/>
    <mergeCell ref="H10:H12"/>
    <mergeCell ref="A21:A24"/>
    <mergeCell ref="B21:B24"/>
    <mergeCell ref="C21:C24"/>
    <mergeCell ref="D21:D24"/>
    <mergeCell ref="B28:B29"/>
    <mergeCell ref="C28:C29"/>
    <mergeCell ref="D28:D29"/>
    <mergeCell ref="E28:E29"/>
    <mergeCell ref="C38:C43"/>
    <mergeCell ref="D30:D32"/>
    <mergeCell ref="A25:A27"/>
    <mergeCell ref="C37:O37"/>
    <mergeCell ref="M25:M26"/>
    <mergeCell ref="N25:N26"/>
    <mergeCell ref="O25:O26"/>
    <mergeCell ref="A38:A43"/>
    <mergeCell ref="C25:C27"/>
    <mergeCell ref="D25:D27"/>
    <mergeCell ref="E30:E32"/>
    <mergeCell ref="D38:D43"/>
    <mergeCell ref="A90:A91"/>
    <mergeCell ref="B90:B91"/>
    <mergeCell ref="A30:A32"/>
    <mergeCell ref="N38:N42"/>
    <mergeCell ref="O38:O42"/>
    <mergeCell ref="L38:L42"/>
    <mergeCell ref="A28:A29"/>
    <mergeCell ref="C36:F36"/>
    <mergeCell ref="L29:O29"/>
    <mergeCell ref="O30:O31"/>
    <mergeCell ref="L33:L34"/>
    <mergeCell ref="M33:M34"/>
    <mergeCell ref="N33:N34"/>
    <mergeCell ref="O33:O34"/>
    <mergeCell ref="L32:O32"/>
    <mergeCell ref="L30:L31"/>
    <mergeCell ref="A33:A35"/>
    <mergeCell ref="B33:B35"/>
    <mergeCell ref="C33:C35"/>
    <mergeCell ref="E33:E35"/>
    <mergeCell ref="B30:B32"/>
    <mergeCell ref="C30:C32"/>
    <mergeCell ref="D33:D35"/>
    <mergeCell ref="A70:A71"/>
    <mergeCell ref="B70:B71"/>
    <mergeCell ref="C70:C71"/>
    <mergeCell ref="D70:D71"/>
    <mergeCell ref="E70:E71"/>
    <mergeCell ref="C72:F72"/>
    <mergeCell ref="H74:H76"/>
    <mergeCell ref="L79:L81"/>
    <mergeCell ref="M79:M81"/>
    <mergeCell ref="C78:C82"/>
    <mergeCell ref="D78:D82"/>
    <mergeCell ref="E74:E77"/>
    <mergeCell ref="F74:F76"/>
    <mergeCell ref="G74:G76"/>
    <mergeCell ref="I74:I76"/>
    <mergeCell ref="L72:O72"/>
    <mergeCell ref="C73:O73"/>
    <mergeCell ref="J74:J76"/>
    <mergeCell ref="K74:K76"/>
    <mergeCell ref="L74:L76"/>
    <mergeCell ref="M74:M76"/>
    <mergeCell ref="N74:N76"/>
    <mergeCell ref="C74:C77"/>
    <mergeCell ref="A74:A77"/>
    <mergeCell ref="B74:B77"/>
    <mergeCell ref="P70:Q70"/>
    <mergeCell ref="L71:O71"/>
    <mergeCell ref="N79:N81"/>
    <mergeCell ref="O79:O81"/>
    <mergeCell ref="I10:I12"/>
    <mergeCell ref="M11:O11"/>
    <mergeCell ref="M30:M31"/>
    <mergeCell ref="N30:N31"/>
    <mergeCell ref="J10:J12"/>
    <mergeCell ref="P67:Q67"/>
    <mergeCell ref="L58:O58"/>
    <mergeCell ref="L62:O62"/>
    <mergeCell ref="L66:O66"/>
    <mergeCell ref="L67:L68"/>
    <mergeCell ref="M67:M68"/>
    <mergeCell ref="N67:N68"/>
    <mergeCell ref="L20:O20"/>
    <mergeCell ref="L21:L23"/>
    <mergeCell ref="M21:M23"/>
    <mergeCell ref="N21:N23"/>
    <mergeCell ref="M38:M42"/>
    <mergeCell ref="O21:O23"/>
    <mergeCell ref="K5:O5"/>
    <mergeCell ref="K1:N1"/>
    <mergeCell ref="K2:N2"/>
    <mergeCell ref="K3:N3"/>
    <mergeCell ref="K4:N4"/>
    <mergeCell ref="C90:C91"/>
    <mergeCell ref="D90:D91"/>
    <mergeCell ref="L43:O43"/>
    <mergeCell ref="E78:E82"/>
    <mergeCell ref="L47:O47"/>
    <mergeCell ref="L48:L52"/>
    <mergeCell ref="M48:M52"/>
    <mergeCell ref="N48:N52"/>
    <mergeCell ref="O48:O52"/>
    <mergeCell ref="L53:O53"/>
    <mergeCell ref="D83:D84"/>
    <mergeCell ref="D74:D77"/>
    <mergeCell ref="L44:L45"/>
    <mergeCell ref="M44:M45"/>
    <mergeCell ref="N44:N45"/>
    <mergeCell ref="O44:O45"/>
    <mergeCell ref="D19:D20"/>
    <mergeCell ref="E19:E20"/>
    <mergeCell ref="B15:O15"/>
  </mergeCells>
  <pageMargins left="0.59055118110236227" right="0" top="0.78740157480314965" bottom="0.78740157480314965" header="0.31496062992125984" footer="0.31496062992125984"/>
  <pageSetup paperSize="9" firstPageNumber="144" fitToHeight="0" orientation="landscape" useFirstPageNumber="1" r:id="rId1"/>
  <headerFooter scaleWithDoc="0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"/>
  <sheetViews>
    <sheetView zoomScale="90" zoomScaleNormal="90" workbookViewId="0">
      <selection activeCell="A12" sqref="A12"/>
    </sheetView>
  </sheetViews>
  <sheetFormatPr defaultColWidth="11.5703125" defaultRowHeight="12.75" x14ac:dyDescent="0.2"/>
  <cols>
    <col min="1" max="1" width="28.28515625" customWidth="1"/>
    <col min="2" max="2" width="56.42578125" customWidth="1"/>
    <col min="3" max="3" width="18.28515625" customWidth="1"/>
  </cols>
  <sheetData>
    <row r="1" spans="1:8" ht="48.75" customHeight="1" x14ac:dyDescent="0.2">
      <c r="A1" s="601" t="s">
        <v>133</v>
      </c>
      <c r="B1" s="601"/>
      <c r="C1" s="601"/>
    </row>
    <row r="3" spans="1:8" s="23" customFormat="1" ht="15.75" x14ac:dyDescent="0.25">
      <c r="A3" s="22" t="s">
        <v>134</v>
      </c>
      <c r="B3" s="602" t="s">
        <v>135</v>
      </c>
      <c r="C3" s="603"/>
      <c r="H3" s="24"/>
    </row>
    <row r="4" spans="1:8" s="23" customFormat="1" ht="15.75" customHeight="1" x14ac:dyDescent="0.25">
      <c r="A4" s="25" t="s">
        <v>13</v>
      </c>
      <c r="B4" s="598" t="s">
        <v>151</v>
      </c>
      <c r="C4" s="599"/>
    </row>
    <row r="5" spans="1:8" s="23" customFormat="1" ht="33.75" customHeight="1" x14ac:dyDescent="0.25">
      <c r="A5" s="25" t="s">
        <v>17</v>
      </c>
      <c r="B5" s="604" t="s">
        <v>195</v>
      </c>
      <c r="C5" s="605"/>
    </row>
    <row r="6" spans="1:8" s="23" customFormat="1" ht="15.75" customHeight="1" x14ac:dyDescent="0.25">
      <c r="A6" s="25" t="s">
        <v>20</v>
      </c>
      <c r="B6" s="598" t="s">
        <v>152</v>
      </c>
      <c r="C6" s="599"/>
    </row>
    <row r="7" spans="1:8" s="23" customFormat="1" ht="15.75" customHeight="1" x14ac:dyDescent="0.25">
      <c r="A7" s="25" t="s">
        <v>33</v>
      </c>
      <c r="B7" s="598" t="s">
        <v>149</v>
      </c>
      <c r="C7" s="599"/>
    </row>
    <row r="8" spans="1:8" s="23" customFormat="1" ht="15.75" customHeight="1" x14ac:dyDescent="0.25">
      <c r="A8" s="25" t="s">
        <v>40</v>
      </c>
      <c r="B8" s="598" t="s">
        <v>150</v>
      </c>
      <c r="C8" s="599"/>
    </row>
    <row r="9" spans="1:8" s="23" customFormat="1" ht="15.75" customHeight="1" x14ac:dyDescent="0.25">
      <c r="A9" s="25" t="s">
        <v>139</v>
      </c>
      <c r="B9" s="598" t="s">
        <v>154</v>
      </c>
      <c r="C9" s="599"/>
    </row>
    <row r="10" spans="1:8" s="23" customFormat="1" ht="15.75" customHeight="1" x14ac:dyDescent="0.25">
      <c r="A10" s="22">
        <v>191847892</v>
      </c>
      <c r="B10" s="598" t="s">
        <v>136</v>
      </c>
      <c r="C10" s="599"/>
    </row>
    <row r="11" spans="1:8" s="23" customFormat="1" ht="15.75" customHeight="1" x14ac:dyDescent="0.25">
      <c r="A11" s="22" t="s">
        <v>137</v>
      </c>
      <c r="B11" s="598" t="s">
        <v>138</v>
      </c>
      <c r="C11" s="599"/>
    </row>
    <row r="12" spans="1:8" s="23" customFormat="1" ht="15.75" customHeight="1" x14ac:dyDescent="0.25">
      <c r="A12" s="22">
        <v>145746984</v>
      </c>
      <c r="B12" s="598" t="s">
        <v>140</v>
      </c>
      <c r="C12" s="599"/>
    </row>
    <row r="14" spans="1:8" s="23" customFormat="1" ht="15.75" customHeight="1" x14ac:dyDescent="0.25">
      <c r="A14" s="600" t="s">
        <v>141</v>
      </c>
      <c r="B14" s="600"/>
      <c r="C14" s="600"/>
    </row>
    <row r="16" spans="1:8" x14ac:dyDescent="0.2">
      <c r="B16" s="26"/>
    </row>
  </sheetData>
  <sheetProtection selectLockedCells="1" selectUnlockedCells="1"/>
  <mergeCells count="12">
    <mergeCell ref="A1:C1"/>
    <mergeCell ref="B3:C3"/>
    <mergeCell ref="B7:C7"/>
    <mergeCell ref="B8:C8"/>
    <mergeCell ref="B5:C5"/>
    <mergeCell ref="B6:C6"/>
    <mergeCell ref="B4:C4"/>
    <mergeCell ref="B9:C9"/>
    <mergeCell ref="B10:C10"/>
    <mergeCell ref="B11:C11"/>
    <mergeCell ref="B12:C12"/>
    <mergeCell ref="A14:C14"/>
  </mergeCells>
  <pageMargins left="1.1811023622047245" right="0.39370078740157483" top="0.78740157480314965" bottom="0.78740157480314965" header="0.31496062992125984" footer="0.31496062992125984"/>
  <pageSetup paperSize="9" firstPageNumber="10" fitToHeight="0" orientation="landscape" useFirstPageNumber="1" r:id="rId1"/>
  <headerFooter scaleWithDoc="0">
    <oddHeader>&amp;C&amp;"Times New Roman,Paprastas"&amp;12&amp;P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3</vt:i4>
      </vt:variant>
    </vt:vector>
  </HeadingPairs>
  <TitlesOfParts>
    <vt:vector size="5" baseType="lpstr">
      <vt:lpstr>1_c_1_c_1_forma</vt:lpstr>
      <vt:lpstr>vykdytoju_kodai</vt:lpstr>
      <vt:lpstr>Excel_BuiltIn_Print_Titles_1_1</vt:lpstr>
      <vt:lpstr>'1_c_1_c_1_forma'!Print_Area</vt:lpstr>
      <vt:lpstr>'1_c_1_c_1_forma'!Print_Titles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Rasa Macienė</dc:creator>
  <cp:lastModifiedBy>Rasa Macienė</cp:lastModifiedBy>
  <cp:lastPrinted>2017-10-13T06:39:16Z</cp:lastPrinted>
  <dcterms:created xsi:type="dcterms:W3CDTF">2014-04-04T11:29:03Z</dcterms:created>
  <dcterms:modified xsi:type="dcterms:W3CDTF">2018-01-23T12:01:58Z</dcterms:modified>
</cp:coreProperties>
</file>