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2017_2019_WWW_12_21\"/>
    </mc:Choice>
  </mc:AlternateContent>
  <bookViews>
    <workbookView xWindow="0" yWindow="0" windowWidth="28800" windowHeight="12435" tabRatio="279"/>
  </bookViews>
  <sheets>
    <sheet name="1_c_1_c_1_forma" sheetId="4" r:id="rId1"/>
    <sheet name="vykdytojų_kodai" sheetId="3" r:id="rId2"/>
  </sheets>
  <definedNames>
    <definedName name="Excel_BuiltIn_Print_Titles_1_1">#REF!</definedName>
  </definedNames>
  <calcPr calcId="152511"/>
</workbook>
</file>

<file path=xl/calcChain.xml><?xml version="1.0" encoding="utf-8"?>
<calcChain xmlns="http://schemas.openxmlformats.org/spreadsheetml/2006/main">
  <c r="H126" i="4" l="1"/>
  <c r="I126" i="4"/>
  <c r="J126" i="4"/>
  <c r="K126" i="4"/>
  <c r="G126" i="4"/>
  <c r="H134" i="4"/>
  <c r="I134" i="4"/>
  <c r="J134" i="4"/>
  <c r="K134" i="4"/>
  <c r="G134" i="4"/>
  <c r="H129" i="4"/>
  <c r="I129" i="4"/>
  <c r="J129" i="4"/>
  <c r="K129" i="4"/>
  <c r="G129" i="4"/>
  <c r="H23" i="4"/>
  <c r="I23" i="4"/>
  <c r="J23" i="4"/>
  <c r="K23" i="4"/>
  <c r="G23" i="4"/>
  <c r="H127" i="4"/>
  <c r="I127" i="4"/>
  <c r="J127" i="4"/>
  <c r="K127" i="4"/>
  <c r="G127" i="4"/>
  <c r="H128" i="4" l="1"/>
  <c r="I128" i="4"/>
  <c r="J128" i="4"/>
  <c r="K128" i="4"/>
  <c r="G128" i="4"/>
  <c r="H86" i="4" l="1"/>
  <c r="I86" i="4"/>
  <c r="J86" i="4"/>
  <c r="K86" i="4"/>
  <c r="G86" i="4"/>
  <c r="H39" i="4" l="1"/>
  <c r="I39" i="4"/>
  <c r="J39" i="4"/>
  <c r="K39" i="4"/>
  <c r="G39" i="4"/>
  <c r="G142" i="4" l="1"/>
  <c r="H142" i="4"/>
  <c r="I142" i="4"/>
  <c r="J142" i="4"/>
  <c r="K142" i="4"/>
  <c r="H19" i="4"/>
  <c r="I19" i="4"/>
  <c r="J19" i="4"/>
  <c r="K19" i="4"/>
  <c r="G19" i="4"/>
  <c r="J47" i="4" l="1"/>
  <c r="K47" i="4"/>
  <c r="G144" i="4" l="1"/>
  <c r="H144" i="4"/>
  <c r="J144" i="4"/>
  <c r="K144" i="4"/>
  <c r="I144" i="4"/>
  <c r="J145" i="4" l="1"/>
  <c r="K145" i="4"/>
  <c r="J150" i="4"/>
  <c r="K150" i="4"/>
  <c r="H67" i="4" l="1"/>
  <c r="I67" i="4"/>
  <c r="H150" i="4"/>
  <c r="I150" i="4"/>
  <c r="H133" i="4" l="1"/>
  <c r="H146" i="4" s="1"/>
  <c r="I133" i="4"/>
  <c r="I146" i="4" s="1"/>
  <c r="J133" i="4"/>
  <c r="J146" i="4" s="1"/>
  <c r="K133" i="4"/>
  <c r="K146" i="4" s="1"/>
  <c r="G133" i="4"/>
  <c r="G146" i="4" s="1"/>
  <c r="H148" i="4"/>
  <c r="I148" i="4"/>
  <c r="J148" i="4"/>
  <c r="K148" i="4"/>
  <c r="G148" i="4"/>
  <c r="G131" i="4"/>
  <c r="G150" i="4" s="1"/>
  <c r="H132" i="4"/>
  <c r="H143" i="4" s="1"/>
  <c r="I132" i="4"/>
  <c r="I143" i="4" s="1"/>
  <c r="J132" i="4"/>
  <c r="J143" i="4" s="1"/>
  <c r="K132" i="4"/>
  <c r="K143" i="4" s="1"/>
  <c r="H130" i="4"/>
  <c r="H149" i="4" s="1"/>
  <c r="I130" i="4"/>
  <c r="I149" i="4" s="1"/>
  <c r="J130" i="4"/>
  <c r="J149" i="4" s="1"/>
  <c r="K130" i="4"/>
  <c r="K149" i="4" s="1"/>
  <c r="H131" i="4"/>
  <c r="I131" i="4"/>
  <c r="J131" i="4"/>
  <c r="K131" i="4"/>
  <c r="G130" i="4"/>
  <c r="G149" i="4" s="1"/>
  <c r="H145" i="4"/>
  <c r="I145" i="4"/>
  <c r="G145" i="4"/>
  <c r="H140" i="4"/>
  <c r="I140" i="4"/>
  <c r="K140" i="4"/>
  <c r="G140" i="4"/>
  <c r="H121" i="4"/>
  <c r="I121" i="4"/>
  <c r="J121" i="4"/>
  <c r="K121" i="4"/>
  <c r="H119" i="4"/>
  <c r="I119" i="4"/>
  <c r="J119" i="4"/>
  <c r="K119" i="4"/>
  <c r="H115" i="4"/>
  <c r="H122" i="4" s="1"/>
  <c r="H123" i="4" s="1"/>
  <c r="I115" i="4"/>
  <c r="I122" i="4" s="1"/>
  <c r="I123" i="4" s="1"/>
  <c r="J115" i="4"/>
  <c r="K115" i="4"/>
  <c r="H108" i="4"/>
  <c r="H109" i="4" s="1"/>
  <c r="I108" i="4"/>
  <c r="I109" i="4" s="1"/>
  <c r="J108" i="4"/>
  <c r="J109" i="4" s="1"/>
  <c r="K108" i="4"/>
  <c r="K109" i="4" s="1"/>
  <c r="H102" i="4"/>
  <c r="H103" i="4" s="1"/>
  <c r="I102" i="4"/>
  <c r="I103" i="4" s="1"/>
  <c r="J102" i="4"/>
  <c r="J103" i="4" s="1"/>
  <c r="K102" i="4"/>
  <c r="K103" i="4" s="1"/>
  <c r="H95" i="4"/>
  <c r="I95" i="4"/>
  <c r="J95" i="4"/>
  <c r="K95" i="4"/>
  <c r="H91" i="4"/>
  <c r="H96" i="4" s="1"/>
  <c r="I91" i="4"/>
  <c r="I96" i="4" s="1"/>
  <c r="J91" i="4"/>
  <c r="J96" i="4" s="1"/>
  <c r="K91" i="4"/>
  <c r="K96" i="4" s="1"/>
  <c r="H75" i="4"/>
  <c r="H76" i="4" s="1"/>
  <c r="I75" i="4"/>
  <c r="I76" i="4" s="1"/>
  <c r="J75" i="4"/>
  <c r="J76" i="4" s="1"/>
  <c r="K75" i="4"/>
  <c r="K76" i="4" s="1"/>
  <c r="J67" i="4"/>
  <c r="K67" i="4"/>
  <c r="H64" i="4"/>
  <c r="I64" i="4"/>
  <c r="I72" i="4" s="1"/>
  <c r="J64" i="4"/>
  <c r="K64" i="4"/>
  <c r="H57" i="4"/>
  <c r="H58" i="4" s="1"/>
  <c r="I57" i="4"/>
  <c r="I58" i="4" s="1"/>
  <c r="J57" i="4"/>
  <c r="J58" i="4" s="1"/>
  <c r="K57" i="4"/>
  <c r="K58" i="4" s="1"/>
  <c r="H49" i="4"/>
  <c r="I49" i="4"/>
  <c r="J49" i="4"/>
  <c r="K49" i="4"/>
  <c r="G49" i="4"/>
  <c r="H47" i="4"/>
  <c r="I47" i="4"/>
  <c r="H43" i="4"/>
  <c r="I43" i="4"/>
  <c r="J43" i="4"/>
  <c r="K43" i="4"/>
  <c r="H34" i="4"/>
  <c r="I34" i="4"/>
  <c r="J34" i="4"/>
  <c r="K34" i="4"/>
  <c r="H32" i="4"/>
  <c r="I32" i="4"/>
  <c r="J32" i="4"/>
  <c r="K32" i="4"/>
  <c r="H29" i="4"/>
  <c r="I29" i="4"/>
  <c r="J29" i="4"/>
  <c r="K29" i="4"/>
  <c r="H27" i="4"/>
  <c r="I27" i="4"/>
  <c r="J27" i="4"/>
  <c r="K27" i="4"/>
  <c r="H25" i="4"/>
  <c r="I25" i="4"/>
  <c r="J25" i="4"/>
  <c r="J50" i="4" s="1"/>
  <c r="K25" i="4"/>
  <c r="K50" i="4" s="1"/>
  <c r="G119" i="4"/>
  <c r="G32" i="4"/>
  <c r="G57" i="4"/>
  <c r="G58" i="4" s="1"/>
  <c r="G102" i="4"/>
  <c r="G103" i="4" s="1"/>
  <c r="G91" i="4"/>
  <c r="H71" i="4"/>
  <c r="H72" i="4" s="1"/>
  <c r="G71" i="4"/>
  <c r="G72" i="4" s="1"/>
  <c r="G95" i="4"/>
  <c r="G47" i="4"/>
  <c r="G43" i="4"/>
  <c r="G121" i="4"/>
  <c r="G132" i="4"/>
  <c r="G143" i="4" s="1"/>
  <c r="G25" i="4"/>
  <c r="G27" i="4"/>
  <c r="G29" i="4"/>
  <c r="G64" i="4"/>
  <c r="G67" i="4"/>
  <c r="D72" i="4"/>
  <c r="D110" i="4" s="1"/>
  <c r="E72" i="4"/>
  <c r="E110" i="4" s="1"/>
  <c r="F72" i="4"/>
  <c r="F110" i="4" s="1"/>
  <c r="G75" i="4"/>
  <c r="G76" i="4" s="1"/>
  <c r="G108" i="4"/>
  <c r="G109" i="4" s="1"/>
  <c r="C110" i="4"/>
  <c r="G115" i="4"/>
  <c r="G34" i="4"/>
  <c r="I50" i="4" l="1"/>
  <c r="I59" i="4" s="1"/>
  <c r="G50" i="4"/>
  <c r="G59" i="4" s="1"/>
  <c r="H50" i="4"/>
  <c r="H59" i="4" s="1"/>
  <c r="K72" i="4"/>
  <c r="J72" i="4"/>
  <c r="K139" i="4"/>
  <c r="K152" i="4" s="1"/>
  <c r="I139" i="4"/>
  <c r="I152" i="4" s="1"/>
  <c r="J59" i="4"/>
  <c r="I110" i="4"/>
  <c r="J135" i="4"/>
  <c r="J140" i="4"/>
  <c r="J139" i="4" s="1"/>
  <c r="J152" i="4" s="1"/>
  <c r="K122" i="4"/>
  <c r="K123" i="4" s="1"/>
  <c r="J122" i="4"/>
  <c r="J123" i="4" s="1"/>
  <c r="K135" i="4"/>
  <c r="K110" i="4"/>
  <c r="G122" i="4"/>
  <c r="G123" i="4" s="1"/>
  <c r="H110" i="4"/>
  <c r="I135" i="4"/>
  <c r="J110" i="4"/>
  <c r="K59" i="4"/>
  <c r="G96" i="4"/>
  <c r="G135" i="4"/>
  <c r="H135" i="4"/>
  <c r="G139" i="4"/>
  <c r="G152" i="4" s="1"/>
  <c r="G110" i="4" l="1"/>
  <c r="G124" i="4" s="1"/>
  <c r="I124" i="4"/>
  <c r="K124" i="4"/>
  <c r="J124" i="4"/>
  <c r="H124" i="4"/>
  <c r="H139" i="4"/>
  <c r="H152" i="4" s="1"/>
</calcChain>
</file>

<file path=xl/comments1.xml><?xml version="1.0" encoding="utf-8"?>
<comments xmlns="http://schemas.openxmlformats.org/spreadsheetml/2006/main">
  <authors>
    <author>Viktorija Palčiauskienė</author>
    <author>Administrator</author>
  </authors>
  <commentList>
    <comment ref="M20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Projekto vertė 483,4 tūkst. Eur. Iki 2016 m. panaudota 338,0 tūkst. Eur - 69,9 proc. 2016 m. 77,0 tūkst. Eur - 16 proc.; 2017 m. 68,4 tūkst. Eur - 14,1 proc.</t>
        </r>
      </text>
    </comment>
    <comment ref="L30" authorId="0" shapeId="0">
      <text>
        <r>
          <rPr>
            <b/>
            <sz val="9"/>
            <color indexed="81"/>
            <rFont val="Tahoma"/>
            <family val="2"/>
            <charset val="186"/>
          </rPr>
          <t>Viktorija Palčiauskienė:</t>
        </r>
        <r>
          <rPr>
            <sz val="9"/>
            <color indexed="81"/>
            <rFont val="Tahoma"/>
            <family val="2"/>
            <charset val="186"/>
          </rPr>
          <t xml:space="preserve">
Projekto vertė 1146,7 tūkst. Eur. Iki 2016 m. panaudota 86,9 tūkst. Eur - 7,6 proc.</t>
        </r>
      </text>
    </comment>
    <comment ref="J65" authorId="1" shapeId="0">
      <text>
        <r>
          <rPr>
            <sz val="9"/>
            <color indexed="81"/>
            <rFont val="Tahoma"/>
            <family val="2"/>
            <charset val="186"/>
          </rPr>
          <t xml:space="preserve">Patikslintas 2018 m (vietoje 40 įrašyta 80), 2019 m. (vietoje 42 įrašyta 85) išlaidų projektas.
</t>
        </r>
      </text>
    </comment>
  </commentList>
</comments>
</file>

<file path=xl/sharedStrings.xml><?xml version="1.0" encoding="utf-8"?>
<sst xmlns="http://schemas.openxmlformats.org/spreadsheetml/2006/main" count="413" uniqueCount="213">
  <si>
    <t>Programos tikslo kodas</t>
  </si>
  <si>
    <t>Uždavinio kodas</t>
  </si>
  <si>
    <t>Priemonės kodas</t>
  </si>
  <si>
    <t>Pavadinimas</t>
  </si>
  <si>
    <t>Priemonės vykdytojo kodas</t>
  </si>
  <si>
    <t>Finansavimo šaltinis</t>
  </si>
  <si>
    <t>Produkto kriterijus</t>
  </si>
  <si>
    <t>Iš viso</t>
  </si>
  <si>
    <t>Planas</t>
  </si>
  <si>
    <t>01</t>
  </si>
  <si>
    <t>02</t>
  </si>
  <si>
    <t>SB</t>
  </si>
  <si>
    <t>VIP</t>
  </si>
  <si>
    <t>03</t>
  </si>
  <si>
    <t>ES</t>
  </si>
  <si>
    <t>04</t>
  </si>
  <si>
    <t>05</t>
  </si>
  <si>
    <t>06</t>
  </si>
  <si>
    <t>07</t>
  </si>
  <si>
    <t>11</t>
  </si>
  <si>
    <t>12</t>
  </si>
  <si>
    <t>13</t>
  </si>
  <si>
    <t>Modernizuoti VšĮ Šiaulių centro polikliniką</t>
  </si>
  <si>
    <t>Iš viso uždaviniui</t>
  </si>
  <si>
    <t>VB</t>
  </si>
  <si>
    <t>SP</t>
  </si>
  <si>
    <t>Gerinti ikimokyklinio amžiaus vaikų sveikatą, mažinti sergamumą, negalę ir socialinę atskirtį</t>
  </si>
  <si>
    <t>Iš viso tikslui</t>
  </si>
  <si>
    <t>Sudaryti palankias sąlygas miesto bendruomenei sveikatinti</t>
  </si>
  <si>
    <t>Sukurti ir gerinti sąlygas miesto bendruomenei sveikatinti, užtikrinant sveikatinimo projektų finansavimą</t>
  </si>
  <si>
    <t>Pritaikyti vandens telkinius rekreacijai ir sveikam žmonių poilsiui</t>
  </si>
  <si>
    <t>Vykdyti maudyklų vandens kokybės stebėseną ir paruošti duomenų rinkmenas apie maudyklų vandens charakteristikas</t>
  </si>
  <si>
    <t>100</t>
  </si>
  <si>
    <t>Vystyti Visuomenės sveikatos biuro veiklą</t>
  </si>
  <si>
    <t>300605778</t>
  </si>
  <si>
    <t>Iš viso:</t>
  </si>
  <si>
    <t>Teikti visuomenės sveikatos priežiūros paslaugas mokyklose, kurių steigėja yra Savivaldybės taryba</t>
  </si>
  <si>
    <t>Užtikrinti sveikatos priežiūrą kitų steigėjų mokyklose</t>
  </si>
  <si>
    <t>Teikti visuomenės sveikatos priežiūros paslaugas kitų steigėjų mokyklose</t>
  </si>
  <si>
    <t>Vykdyti triukšmo prevenciją</t>
  </si>
  <si>
    <t>Parengti ir įgyvendinti apsaugos nuo aplinkos triukšmo poveikio priemones</t>
  </si>
  <si>
    <t>Parengtas priemonių planas</t>
  </si>
  <si>
    <t>Mažinti socialinius sveikatos netolygumus</t>
  </si>
  <si>
    <t>Gerinti gyvenimo kokybę pažeidžiamiausioms gyventojų grupėms didinant sveikatos priežiūros paslaugų prieinamumą</t>
  </si>
  <si>
    <t xml:space="preserve">Kompensuoti ir teikti medicinines paslaugas pažeidžiamiausioms gyventojų grupėms </t>
  </si>
  <si>
    <t>Teikti priklausomybės ligų diagnostikos ir prevencijos paslaugas ,,Žemo slenksčio“ kabinete</t>
  </si>
  <si>
    <t xml:space="preserve">Iš viso  programai 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</si>
  <si>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</si>
  <si>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</si>
  <si>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</si>
  <si>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</si>
  <si>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</si>
  <si>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</si>
  <si>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</si>
  <si>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</si>
  <si>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</si>
  <si>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</si>
  <si>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</si>
  <si>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1.9.</t>
  </si>
  <si>
    <t>2.</t>
  </si>
  <si>
    <t>Kitos lėšos (KT)</t>
  </si>
  <si>
    <t>Programos vykdytojo kodas</t>
  </si>
  <si>
    <t>190522935</t>
  </si>
  <si>
    <t>VšĮ Šiaulių ilgalaikio gydymo ir geriatrijos centras</t>
  </si>
  <si>
    <t>VšĮ Šiaulių greitosios medicinos pagalbos stotis</t>
  </si>
  <si>
    <t>VšĮ Dainų pirminės sveikatos priežiūros centras</t>
  </si>
  <si>
    <t>VšĮ Šiaulių centro poliklinika</t>
  </si>
  <si>
    <t>VšĮ Šiaulių reabilitacijos centras</t>
  </si>
  <si>
    <t>Energetinių charakteristikų gerinimas VšĮ Dainų pirminės sveikatos priežiūros centre</t>
  </si>
  <si>
    <t>Šeimos sveikatos stiprinimas atnaujinant reabilitacijos paslaugų teikimą VšĮ  Šiaulių centro poliklinikoje</t>
  </si>
  <si>
    <t>VšĮ Šiaulių ilgalaikio gydymo ir geriatrijos centro pastatų rekonstravimas, aktyvios ventiliacijos įrengimas, kiemo gerbūvio sutvarkymas ir maisto gamybos skyriaus modernizavimas</t>
  </si>
  <si>
    <t>MK</t>
  </si>
  <si>
    <t>Finansuotų projektų skaičius</t>
  </si>
  <si>
    <t>Teikti visuomenės sveikatos priežiūros paslaugas ikimokyklinėse įstaigose, kurių steigėja Savivaldybės taryba</t>
  </si>
  <si>
    <t>30060778</t>
  </si>
  <si>
    <t>Diagnostikos ir konsultacijų paslaugų kokybės gerinimas ir plėtra VšĮ Šiaulių centro poliklinikoje</t>
  </si>
  <si>
    <t xml:space="preserve">Gavusiųjų paslaugą skaičius        </t>
  </si>
  <si>
    <t>Vykdytų sveikatinimo iniciatyvų, prevencinių programų skaičius</t>
  </si>
  <si>
    <t xml:space="preserve">Vidutinis užpildymas per metus (proc.)                      </t>
  </si>
  <si>
    <t>Ankstyvosios reabilitacijos taikymas tikslinės grupės vaikams (proc.)</t>
  </si>
  <si>
    <t>Atliktų  tyrimų skaičius</t>
  </si>
  <si>
    <t xml:space="preserve">Suteiktų konsultacijų skaičius       </t>
  </si>
  <si>
    <t>Gavusiųjų paslaugas skaičius</t>
  </si>
  <si>
    <t>Pastato kapitalinis remontas BĮ Šiaulių miesto savivaldybės sutrikusio vystymosi kūdikių namuose</t>
  </si>
  <si>
    <r>
      <t xml:space="preserve"> </t>
    </r>
    <r>
      <rPr>
        <b/>
        <sz val="11"/>
        <rFont val="Times New Roman"/>
        <family val="1"/>
        <charset val="186"/>
      </rPr>
      <t xml:space="preserve">09 Bendruomenės sveikatinimo programa </t>
    </r>
  </si>
  <si>
    <t>Priartinti asmens sveikatos priežiūros paslaugas prie gyventojų, sudaryti sąlygas modernizuoti pirminės sveikatos priežiūros paslaugas teikiančias įstaigas.</t>
  </si>
  <si>
    <t xml:space="preserve"> TIKSLŲ, UŽDAVINIŲ, PRIEMONIŲ, PRIEMONIŲ IŠLAIDŲ IR PRODUKTO KRITERIJŲ SUVESTINĖ</t>
  </si>
  <si>
    <t>15</t>
  </si>
  <si>
    <t>Pirminės sveikatos priežiūros gerinimas VšĮ Šiaulių centro poliklinikoje, pritaikant infrastruktūrą, fizinį prieinamumą ir adaptuotas informacines technologijas neįgaliesiems</t>
  </si>
  <si>
    <t xml:space="preserve">Iš viso </t>
  </si>
  <si>
    <t>16</t>
  </si>
  <si>
    <t>17</t>
  </si>
  <si>
    <t>Organizuoti privalomojo profilaktinio aplinkos kenksmingumo pašalinimą tikslinės grupės asmenims</t>
  </si>
  <si>
    <t>24500</t>
  </si>
  <si>
    <t>Asmens sveikatos priežiūros įstaigų, teikiančių kompleksines slaugos paslaugas, skaičius</t>
  </si>
  <si>
    <t>Ambulatorinių slaugos ir palaikomojo gydymo paslaugų teikimas Šiaulių mieste</t>
  </si>
  <si>
    <t>Sveikos gyvensenos skatinimas Šiaulių mieste</t>
  </si>
  <si>
    <t>Vykdyta maudyklų vandens kokybės stebėsena (proc.)</t>
  </si>
  <si>
    <t>Vaikų dalis, kurių tėvai buvo konsultuojami (proc.)</t>
  </si>
  <si>
    <t>Pravestų privalomųjų sveikatos mokymų skaičius</t>
  </si>
  <si>
    <t>Įsitraukti ir vykdyti sveikatinimo iniciatyvas, prevencines programas</t>
  </si>
  <si>
    <t>150</t>
  </si>
  <si>
    <t>1</t>
  </si>
  <si>
    <t>840</t>
  </si>
  <si>
    <t>820</t>
  </si>
  <si>
    <t>800</t>
  </si>
  <si>
    <t>10</t>
  </si>
  <si>
    <t>50</t>
  </si>
  <si>
    <t>1250</t>
  </si>
  <si>
    <t>1200</t>
  </si>
  <si>
    <t>Atlikta pastato modernizavimo darbų proc.</t>
  </si>
  <si>
    <t>Atlikta pastato renovacijos darbų proc.</t>
  </si>
  <si>
    <t>Įgyvendintų projektinių veiklų proc.</t>
  </si>
  <si>
    <t>Parengtų informacinių pranešimų, straipsnių skaičius/1000 gyv.</t>
  </si>
  <si>
    <t>Sveikatinimo renginių skaičius/1000 gyv.</t>
  </si>
  <si>
    <t>Sveikatinimo renginiuose dalyvavusių asmenų skaičius/1000 gyv.</t>
  </si>
  <si>
    <t>Konsultavimo paslaugų skaičius/1000 gyv.</t>
  </si>
  <si>
    <t>Suteiktų konsultacijų mokiniams skaičius/1000 mok.</t>
  </si>
  <si>
    <t>Organizuotų sveikatinimo renginių skaičius /1000 mok.</t>
  </si>
  <si>
    <t>Sveikatingumo renginiuose  dalyvavusių mokinių skaičius /1000 mok.</t>
  </si>
  <si>
    <t>Organizuotų sveikatinimo renginių skaičius/ 1000 mok.</t>
  </si>
  <si>
    <t>Sveikatingumo renginiuose  dalyvavusių mokinių skaičius/ 1000 mok.</t>
  </si>
  <si>
    <t>Suteiktų konsultacijų mokiniams skaičius /1000 mok.</t>
  </si>
  <si>
    <t>Organizuotų sveikatinimo renginių skaičius/1000 mok.</t>
  </si>
  <si>
    <t>Sveikatingumo renginiuose  dalyvavusių mokinių skaičius/1000 mok.</t>
  </si>
  <si>
    <t>Atlikta paslaugų kokybės gerinimo darbų proc.</t>
  </si>
  <si>
    <t>Atlikta pastato apšiltinimo darbų proc.</t>
  </si>
  <si>
    <t>Įgyvendinta plano priemonių proc.</t>
  </si>
  <si>
    <t>Viso</t>
  </si>
  <si>
    <t>tūkst. Eur</t>
  </si>
  <si>
    <t>1.10.</t>
  </si>
  <si>
    <t>2017 metų lėšų poreikis</t>
  </si>
  <si>
    <t>2017 metai patvirtinti asignavimai</t>
  </si>
  <si>
    <t>2018 metų išlaidų projektas</t>
  </si>
  <si>
    <t>2019 metų išlaidų projektas</t>
  </si>
  <si>
    <t>pavadinimas, mato vnt.</t>
  </si>
  <si>
    <t>Pagerinti gyventojų sveikatos rodiklius: sumažinti sergamumą, ligotumą, invalidumą, sudarant prielaidas ilgesniam ir sveikesniam gyvenimui</t>
  </si>
  <si>
    <t>2016 metais patvirtinti asignavimai</t>
  </si>
  <si>
    <t>Gydytojų specialistų pritraukimas ir išlaikymas Šiaulių mieste</t>
  </si>
  <si>
    <t>Studijas baigusių ir atvykusių dirbti į Šiaulių gydytojų skaičius</t>
  </si>
  <si>
    <t>Dienos socialinės globos paslaugas gavusių neįgaliųjų ar specialiųjų poreikių vaikų skaičius</t>
  </si>
  <si>
    <t>Vykdyti Visuomenės sveikatos biuro funkcijas</t>
  </si>
  <si>
    <t>Pirminės sveikatos priežiūros ir profilaktikos stiprinimas</t>
  </si>
  <si>
    <t>Plėtoti visuomenės sveikatos priežiūros paslaugas, sustiprinti ligų prevenciją ir ugdyti visuomenės poreikį sveikai gyventi</t>
  </si>
  <si>
    <t>SB lik.</t>
  </si>
  <si>
    <t>Skaitmeninio rentgeno aparato įsigijimas</t>
  </si>
  <si>
    <t>06 17 20 191847935</t>
  </si>
  <si>
    <t>06 17 20 190522935</t>
  </si>
  <si>
    <t xml:space="preserve">06 17 20 145371299 </t>
  </si>
  <si>
    <t>17 20 145370959</t>
  </si>
  <si>
    <t>06 17 20 145378272</t>
  </si>
  <si>
    <t>17 20 145378272</t>
  </si>
  <si>
    <t>17 145370959</t>
  </si>
  <si>
    <t>17 20 300605778</t>
  </si>
  <si>
    <t>17 14591461</t>
  </si>
  <si>
    <t>05 07 17 18 20</t>
  </si>
  <si>
    <t>17 18</t>
  </si>
  <si>
    <t>2017 metų poreikis</t>
  </si>
  <si>
    <t>2017 metais patvirtinti asignavimai</t>
  </si>
  <si>
    <t xml:space="preserve">Savivaldybės biudžeto lėšos 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</si>
  <si>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</si>
  <si>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</si>
  <si>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</si>
  <si>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</si>
  <si>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</si>
  <si>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Valstybės investicijų projektų lėšos VB (VIP)</t>
  </si>
  <si>
    <t>Kelių priežiūros programos lėšos VB (KPP)</t>
  </si>
  <si>
    <t>Europos Sąjungos lėšos ES</t>
  </si>
  <si>
    <t>Įstaigų pajamų lėšos SP</t>
  </si>
  <si>
    <t>1.11.</t>
  </si>
  <si>
    <t>Įstaigų praėjusių metų lėšų likučiai SP (LIK)</t>
  </si>
  <si>
    <t xml:space="preserve">BENDRUOMENĖS SVEIKATINIMO PROGRAMOS (Nr. 09) 2017-2019 METŲ VEIKLOS PLANO </t>
  </si>
  <si>
    <t>2017 metai</t>
  </si>
  <si>
    <t>2018 metai</t>
  </si>
  <si>
    <t xml:space="preserve">2019 metai </t>
  </si>
  <si>
    <t>Pacientų, kuriems pagerinta paslaugų kokybė ir prieinamumas, sk.</t>
  </si>
  <si>
    <t>VB       (MK)</t>
  </si>
  <si>
    <t>SPlik.</t>
  </si>
  <si>
    <t>Pradėtas hidroterapijos paslaugų teikimas, proc.</t>
  </si>
  <si>
    <t>Stebėsenos ataskaitos su pasiūlymais dėl gyventojų sveikatos būklės gerinimo skaičius</t>
  </si>
  <si>
    <t>Šiaulių miesto savivaldybės sutrikusio vystymosi kūdikių namai</t>
  </si>
  <si>
    <t>Strateginio veiklos plano vykdytojų kodų klasifikatorius</t>
  </si>
  <si>
    <t>20</t>
  </si>
  <si>
    <t>Urbanistinės  plėtros ir ūkio departamento Architektūros, urbanistikos ir paveldosaugos skyrius</t>
  </si>
  <si>
    <t>Urbanistinės  plėtros ir ūkio departamento Miesto ūkio ir aplinkos skyrius</t>
  </si>
  <si>
    <t>Sveikatos skyrius</t>
  </si>
  <si>
    <t>Projektų valdymo skyrius</t>
  </si>
  <si>
    <t>Strateginis tikslas 02. Užtikrinti visuomenės poreikius tenkinančių švietimo, kultūros, sporto, sveikatos ir socialinių paslaugų kokybę ir įvairovę</t>
  </si>
  <si>
    <t>FINANSAVIMO LĖŠŲ SUVESTINĖ</t>
  </si>
  <si>
    <t>* patvirtinta Šiaulių miesto savivaldybės administracijos direktoriaus 2016 - 10 - 28  įsakymu Nr. A -1475</t>
  </si>
  <si>
    <t>Urbanistinės  plėtros ir ūkio departamento Statybos ir renovacijos skyrius</t>
  </si>
  <si>
    <t>VB (VIP)</t>
  </si>
  <si>
    <t>SB (LIK)</t>
  </si>
  <si>
    <t>SP (LIK)</t>
  </si>
  <si>
    <t>Iš viso finansavimas 09 programai  (1 eilutė + 2 eilutė)</t>
  </si>
  <si>
    <t>2018 metais patvirtinti asignavimai</t>
  </si>
  <si>
    <t>2019 metais patvirtinti asignavimai</t>
  </si>
  <si>
    <t>VB (vf)</t>
  </si>
  <si>
    <t>VB (VF)</t>
  </si>
  <si>
    <t>SB(LIK)</t>
  </si>
  <si>
    <t>Įrengta automobilių stovėjimo aikštelė</t>
  </si>
  <si>
    <t>Modernizuoti VšĮ Šiaulių reabilitacijos centro  pastatą</t>
  </si>
  <si>
    <t>Įsigyta nauja skaitmeninė rentgeno įranga</t>
  </si>
  <si>
    <t>Teikti sveikatos priežiūros, socialines ir ugdymo paslaugas Šiaulių miesto savivaldybės sutrikusio vystymosi kūdikių namuose</t>
  </si>
  <si>
    <t>VB(VF)</t>
  </si>
  <si>
    <t>Šiaulių miesto savivaldybės visuomenės sveikatos biuras</t>
  </si>
  <si>
    <t>Atlikta pastato kapitalinio remonto darbų ,proc.</t>
  </si>
  <si>
    <t>Atnaujinta įstaigos teritorijos danga, proc.</t>
  </si>
  <si>
    <t>PATVIRTINTA</t>
  </si>
  <si>
    <t xml:space="preserve">Šiaulių miesto savivaldybės tarybos </t>
  </si>
  <si>
    <t>2017 m. vasario 2 d. sprendimu Nr. T-4</t>
  </si>
  <si>
    <t xml:space="preserve">(Šiaulių miesto savivaldybės tarybos </t>
  </si>
  <si>
    <t>2017 m. gruodžio 7 d. sprendimo Nr. T- 416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</si>
</sst>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8" x14ac:knownFonts="1"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8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name val="Lucida Sans Unicode"/>
      <family val="2"/>
      <charset val="186"/>
    </font>
    <font>
      <b/>
      <sz val="11"/>
      <name val="Times New Roman"/>
      <family val="1"/>
    </font>
    <font>
      <sz val="11"/>
      <name val="Arial"/>
      <family val="2"/>
      <charset val="186"/>
    </font>
    <font>
      <sz val="11"/>
      <name val="Times New Roman"/>
      <family val="1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2"/>
      <color indexed="8"/>
      <name val="Times New Roman"/>
      <family val="1"/>
      <charset val="186"/>
    </font>
    <font>
      <sz val="8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0"/>
      <name val="Times New Roman"/>
      <family val="1"/>
    </font>
    <font>
      <sz val="10"/>
      <name val="Times New Roman Baltic"/>
      <family val="1"/>
      <charset val="186"/>
    </font>
    <font>
      <sz val="9"/>
      <name val="Times New Roman"/>
      <family val="1"/>
    </font>
    <font>
      <sz val="10"/>
      <color indexed="8"/>
      <name val="Times New Roman"/>
      <family val="1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2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rgb="FFFF0000"/>
      <name val="Arial"/>
      <family val="2"/>
      <charset val="186"/>
    </font>
  </fonts>
  <fills count="44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42"/>
      </patternFill>
    </fill>
    <fill>
      <patternFill patternType="solid">
        <fgColor indexed="44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4"/>
      </patternFill>
    </fill>
    <fill>
      <patternFill patternType="solid">
        <fgColor indexed="24"/>
        <bgColor indexed="2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2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indexed="45"/>
        <bgColor indexed="2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/>
        <bgColor indexed="26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48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5" fillId="21" borderId="2" applyNumberFormat="0" applyAlignment="0" applyProtection="0"/>
    <xf numFmtId="0" fontId="23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23" fillId="23" borderId="8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4" fillId="20" borderId="6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33">
    <xf numFmtId="0" fontId="0" fillId="0" borderId="0" xfId="0"/>
    <xf numFmtId="0" fontId="18" fillId="0" borderId="0" xfId="0" applyFont="1" applyBorder="1" applyAlignment="1">
      <alignment vertical="top"/>
    </xf>
    <xf numFmtId="0" fontId="18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vertical="top"/>
    </xf>
    <xf numFmtId="0" fontId="19" fillId="0" borderId="0" xfId="163" applyFont="1" applyBorder="1"/>
    <xf numFmtId="0" fontId="19" fillId="0" borderId="0" xfId="163" applyFont="1"/>
    <xf numFmtId="0" fontId="22" fillId="0" borderId="10" xfId="163" applyFont="1" applyBorder="1" applyAlignment="1">
      <alignment horizontal="center" vertical="center"/>
    </xf>
    <xf numFmtId="0" fontId="19" fillId="0" borderId="10" xfId="163" applyFont="1" applyBorder="1" applyAlignment="1">
      <alignment horizontal="center" vertical="top" wrapText="1"/>
    </xf>
    <xf numFmtId="49" fontId="19" fillId="0" borderId="10" xfId="163" applyNumberFormat="1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center" textRotation="90"/>
    </xf>
    <xf numFmtId="49" fontId="25" fillId="8" borderId="10" xfId="0" applyNumberFormat="1" applyFont="1" applyFill="1" applyBorder="1" applyAlignment="1">
      <alignment horizontal="center" vertical="top" wrapText="1"/>
    </xf>
    <xf numFmtId="49" fontId="25" fillId="8" borderId="10" xfId="0" applyNumberFormat="1" applyFont="1" applyFill="1" applyBorder="1" applyAlignment="1">
      <alignment horizontal="center" vertical="top"/>
    </xf>
    <xf numFmtId="49" fontId="25" fillId="24" borderId="10" xfId="0" applyNumberFormat="1" applyFont="1" applyFill="1" applyBorder="1" applyAlignment="1">
      <alignment horizontal="center" vertical="top"/>
    </xf>
    <xf numFmtId="0" fontId="25" fillId="0" borderId="10" xfId="0" applyFont="1" applyFill="1" applyBorder="1" applyAlignment="1">
      <alignment horizontal="center" vertical="center"/>
    </xf>
    <xf numFmtId="0" fontId="27" fillId="20" borderId="10" xfId="0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/>
    </xf>
    <xf numFmtId="49" fontId="25" fillId="20" borderId="10" xfId="0" applyNumberFormat="1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/>
    </xf>
    <xf numFmtId="49" fontId="25" fillId="24" borderId="10" xfId="0" applyNumberFormat="1" applyFont="1" applyFill="1" applyBorder="1" applyAlignment="1">
      <alignment horizontal="center" vertical="center"/>
    </xf>
    <xf numFmtId="0" fontId="25" fillId="20" borderId="10" xfId="0" applyFont="1" applyFill="1" applyBorder="1" applyAlignment="1">
      <alignment horizontal="center" vertical="center" wrapText="1"/>
    </xf>
    <xf numFmtId="49" fontId="25" fillId="25" borderId="10" xfId="0" applyNumberFormat="1" applyFont="1" applyFill="1" applyBorder="1" applyAlignment="1">
      <alignment horizontal="center" vertical="top"/>
    </xf>
    <xf numFmtId="0" fontId="30" fillId="26" borderId="10" xfId="0" applyFont="1" applyFill="1" applyBorder="1" applyAlignment="1">
      <alignment horizontal="center" vertical="center" wrapText="1"/>
    </xf>
    <xf numFmtId="49" fontId="25" fillId="27" borderId="10" xfId="0" applyNumberFormat="1" applyFont="1" applyFill="1" applyBorder="1" applyAlignment="1">
      <alignment horizontal="center" vertical="top"/>
    </xf>
    <xf numFmtId="0" fontId="19" fillId="0" borderId="10" xfId="0" applyFont="1" applyBorder="1" applyAlignment="1">
      <alignment horizontal="center" vertical="center"/>
    </xf>
    <xf numFmtId="0" fontId="21" fillId="0" borderId="0" xfId="0" applyFont="1" applyBorder="1" applyAlignment="1">
      <alignment vertical="top"/>
    </xf>
    <xf numFmtId="49" fontId="25" fillId="20" borderId="11" xfId="0" applyNumberFormat="1" applyFont="1" applyFill="1" applyBorder="1" applyAlignment="1">
      <alignment horizontal="center" vertical="center" wrapText="1"/>
    </xf>
    <xf numFmtId="49" fontId="25" fillId="28" borderId="11" xfId="0" applyNumberFormat="1" applyFont="1" applyFill="1" applyBorder="1" applyAlignment="1">
      <alignment horizontal="center" vertical="center" wrapText="1"/>
    </xf>
    <xf numFmtId="49" fontId="29" fillId="26" borderId="12" xfId="0" applyNumberFormat="1" applyFont="1" applyFill="1" applyBorder="1" applyAlignment="1">
      <alignment horizontal="left" vertical="top" wrapText="1"/>
    </xf>
    <xf numFmtId="49" fontId="29" fillId="26" borderId="13" xfId="0" applyNumberFormat="1" applyFont="1" applyFill="1" applyBorder="1" applyAlignment="1">
      <alignment horizontal="center" vertical="center" wrapText="1"/>
    </xf>
    <xf numFmtId="49" fontId="29" fillId="26" borderId="13" xfId="0" applyNumberFormat="1" applyFont="1" applyFill="1" applyBorder="1" applyAlignment="1">
      <alignment horizontal="center" vertical="top" wrapText="1"/>
    </xf>
    <xf numFmtId="49" fontId="29" fillId="26" borderId="14" xfId="0" applyNumberFormat="1" applyFont="1" applyFill="1" applyBorder="1" applyAlignment="1">
      <alignment horizontal="center" vertical="top" wrapText="1"/>
    </xf>
    <xf numFmtId="0" fontId="24" fillId="29" borderId="15" xfId="0" applyFont="1" applyFill="1" applyBorder="1" applyAlignment="1">
      <alignment horizontal="left" vertical="top" wrapText="1"/>
    </xf>
    <xf numFmtId="0" fontId="24" fillId="29" borderId="16" xfId="0" applyFont="1" applyFill="1" applyBorder="1" applyAlignment="1">
      <alignment horizontal="left" vertical="top" wrapText="1"/>
    </xf>
    <xf numFmtId="0" fontId="24" fillId="29" borderId="11" xfId="0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5" fillId="20" borderId="1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20" fillId="30" borderId="10" xfId="0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/>
    </xf>
    <xf numFmtId="49" fontId="39" fillId="0" borderId="10" xfId="0" applyNumberFormat="1" applyFont="1" applyBorder="1" applyAlignment="1">
      <alignment horizontal="left" vertical="center" wrapText="1"/>
    </xf>
    <xf numFmtId="49" fontId="20" fillId="0" borderId="10" xfId="0" applyNumberFormat="1" applyFont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49" fontId="38" fillId="0" borderId="17" xfId="0" applyNumberFormat="1" applyFont="1" applyFill="1" applyBorder="1" applyAlignment="1">
      <alignment horizontal="center" vertical="center" wrapText="1"/>
    </xf>
    <xf numFmtId="49" fontId="38" fillId="0" borderId="17" xfId="0" applyNumberFormat="1" applyFont="1" applyFill="1" applyBorder="1" applyAlignment="1">
      <alignment vertical="center" wrapText="1"/>
    </xf>
    <xf numFmtId="49" fontId="25" fillId="8" borderId="18" xfId="0" applyNumberFormat="1" applyFont="1" applyFill="1" applyBorder="1" applyAlignment="1">
      <alignment horizontal="center" vertical="top"/>
    </xf>
    <xf numFmtId="49" fontId="25" fillId="31" borderId="18" xfId="0" applyNumberFormat="1" applyFont="1" applyFill="1" applyBorder="1" applyAlignment="1">
      <alignment vertical="top"/>
    </xf>
    <xf numFmtId="49" fontId="25" fillId="31" borderId="17" xfId="0" applyNumberFormat="1" applyFont="1" applyFill="1" applyBorder="1" applyAlignment="1">
      <alignment vertical="top"/>
    </xf>
    <xf numFmtId="49" fontId="25" fillId="32" borderId="18" xfId="0" applyNumberFormat="1" applyFont="1" applyFill="1" applyBorder="1" applyAlignment="1">
      <alignment vertical="top"/>
    </xf>
    <xf numFmtId="49" fontId="25" fillId="32" borderId="17" xfId="0" applyNumberFormat="1" applyFont="1" applyFill="1" applyBorder="1" applyAlignment="1">
      <alignment vertical="top"/>
    </xf>
    <xf numFmtId="49" fontId="25" fillId="8" borderId="18" xfId="0" applyNumberFormat="1" applyFont="1" applyFill="1" applyBorder="1" applyAlignment="1">
      <alignment vertical="top"/>
    </xf>
    <xf numFmtId="49" fontId="25" fillId="8" borderId="17" xfId="0" applyNumberFormat="1" applyFont="1" applyFill="1" applyBorder="1" applyAlignment="1">
      <alignment vertical="top"/>
    </xf>
    <xf numFmtId="0" fontId="38" fillId="0" borderId="10" xfId="0" applyFont="1" applyFill="1" applyBorder="1" applyAlignment="1">
      <alignment horizontal="center" vertical="center"/>
    </xf>
    <xf numFmtId="0" fontId="41" fillId="0" borderId="10" xfId="0" applyNumberFormat="1" applyFont="1" applyFill="1" applyBorder="1" applyAlignment="1">
      <alignment horizontal="center" vertical="center"/>
    </xf>
    <xf numFmtId="49" fontId="38" fillId="0" borderId="10" xfId="0" applyNumberFormat="1" applyFont="1" applyBorder="1" applyAlignment="1">
      <alignment horizontal="center" vertical="center"/>
    </xf>
    <xf numFmtId="49" fontId="42" fillId="0" borderId="10" xfId="0" applyNumberFormat="1" applyFont="1" applyBorder="1" applyAlignment="1">
      <alignment horizontal="left" vertical="center" wrapText="1"/>
    </xf>
    <xf numFmtId="49" fontId="40" fillId="0" borderId="10" xfId="0" applyNumberFormat="1" applyFont="1" applyBorder="1" applyAlignment="1">
      <alignment horizontal="left" vertical="center" wrapText="1"/>
    </xf>
    <xf numFmtId="0" fontId="38" fillId="0" borderId="10" xfId="0" applyFont="1" applyFill="1" applyBorder="1" applyAlignment="1">
      <alignment vertical="center" wrapText="1"/>
    </xf>
    <xf numFmtId="0" fontId="0" fillId="0" borderId="0" xfId="0" applyAlignment="1"/>
    <xf numFmtId="164" fontId="24" fillId="0" borderId="10" xfId="0" applyNumberFormat="1" applyFont="1" applyFill="1" applyBorder="1" applyAlignment="1">
      <alignment horizontal="center" vertical="center"/>
    </xf>
    <xf numFmtId="164" fontId="24" fillId="0" borderId="10" xfId="0" applyNumberFormat="1" applyFont="1" applyFill="1" applyBorder="1" applyAlignment="1">
      <alignment horizontal="center" vertical="center" wrapText="1"/>
    </xf>
    <xf numFmtId="164" fontId="25" fillId="20" borderId="10" xfId="0" applyNumberFormat="1" applyFont="1" applyFill="1" applyBorder="1" applyAlignment="1">
      <alignment horizontal="center" vertical="center"/>
    </xf>
    <xf numFmtId="164" fontId="24" fillId="0" borderId="10" xfId="0" applyNumberFormat="1" applyFont="1" applyBorder="1" applyAlignment="1">
      <alignment horizontal="center" vertical="center"/>
    </xf>
    <xf numFmtId="164" fontId="24" fillId="28" borderId="10" xfId="0" applyNumberFormat="1" applyFont="1" applyFill="1" applyBorder="1" applyAlignment="1">
      <alignment horizontal="center" vertical="center"/>
    </xf>
    <xf numFmtId="164" fontId="24" fillId="28" borderId="18" xfId="0" applyNumberFormat="1" applyFont="1" applyFill="1" applyBorder="1" applyAlignment="1">
      <alignment horizontal="center" vertical="center"/>
    </xf>
    <xf numFmtId="164" fontId="25" fillId="24" borderId="10" xfId="0" applyNumberFormat="1" applyFont="1" applyFill="1" applyBorder="1" applyAlignment="1">
      <alignment horizontal="center" vertical="center"/>
    </xf>
    <xf numFmtId="164" fontId="30" fillId="24" borderId="10" xfId="0" applyNumberFormat="1" applyFont="1" applyFill="1" applyBorder="1" applyAlignment="1">
      <alignment horizontal="center" vertical="center"/>
    </xf>
    <xf numFmtId="164" fontId="30" fillId="25" borderId="10" xfId="0" applyNumberFormat="1" applyFont="1" applyFill="1" applyBorder="1" applyAlignment="1">
      <alignment horizontal="center" vertical="center"/>
    </xf>
    <xf numFmtId="164" fontId="25" fillId="8" borderId="10" xfId="0" applyNumberFormat="1" applyFont="1" applyFill="1" applyBorder="1" applyAlignment="1">
      <alignment horizontal="center" vertical="center"/>
    </xf>
    <xf numFmtId="164" fontId="25" fillId="29" borderId="10" xfId="0" applyNumberFormat="1" applyFont="1" applyFill="1" applyBorder="1" applyAlignment="1">
      <alignment horizontal="center" vertical="center"/>
    </xf>
    <xf numFmtId="164" fontId="24" fillId="30" borderId="10" xfId="0" applyNumberFormat="1" applyFont="1" applyFill="1" applyBorder="1" applyAlignment="1">
      <alignment horizontal="center" vertical="center" wrapText="1"/>
    </xf>
    <xf numFmtId="164" fontId="25" fillId="0" borderId="10" xfId="0" applyNumberFormat="1" applyFont="1" applyFill="1" applyBorder="1" applyAlignment="1">
      <alignment horizontal="center" vertical="center"/>
    </xf>
    <xf numFmtId="164" fontId="24" fillId="0" borderId="10" xfId="0" applyNumberFormat="1" applyFont="1" applyFill="1" applyBorder="1" applyAlignment="1">
      <alignment horizontal="center" vertical="top"/>
    </xf>
    <xf numFmtId="164" fontId="30" fillId="20" borderId="10" xfId="0" applyNumberFormat="1" applyFont="1" applyFill="1" applyBorder="1" applyAlignment="1">
      <alignment horizontal="center" vertical="center"/>
    </xf>
    <xf numFmtId="164" fontId="33" fillId="0" borderId="17" xfId="0" applyNumberFormat="1" applyFont="1" applyFill="1" applyBorder="1" applyAlignment="1">
      <alignment horizontal="center" vertical="center"/>
    </xf>
    <xf numFmtId="164" fontId="30" fillId="26" borderId="10" xfId="0" applyNumberFormat="1" applyFont="1" applyFill="1" applyBorder="1" applyAlignment="1">
      <alignment horizontal="center" vertical="center"/>
    </xf>
    <xf numFmtId="164" fontId="25" fillId="24" borderId="10" xfId="0" applyNumberFormat="1" applyFont="1" applyFill="1" applyBorder="1" applyAlignment="1">
      <alignment horizontal="center" vertical="top"/>
    </xf>
    <xf numFmtId="164" fontId="24" fillId="30" borderId="10" xfId="0" applyNumberFormat="1" applyFont="1" applyFill="1" applyBorder="1" applyAlignment="1">
      <alignment horizontal="center" vertical="center"/>
    </xf>
    <xf numFmtId="164" fontId="25" fillId="27" borderId="10" xfId="0" applyNumberFormat="1" applyFont="1" applyFill="1" applyBorder="1" applyAlignment="1">
      <alignment horizontal="center" vertical="center"/>
    </xf>
    <xf numFmtId="49" fontId="29" fillId="33" borderId="17" xfId="0" applyNumberFormat="1" applyFont="1" applyFill="1" applyBorder="1" applyAlignment="1">
      <alignment vertical="top" wrapText="1"/>
    </xf>
    <xf numFmtId="0" fontId="20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164" fontId="19" fillId="34" borderId="10" xfId="0" applyNumberFormat="1" applyFont="1" applyFill="1" applyBorder="1" applyAlignment="1" applyProtection="1">
      <alignment horizontal="center" vertical="center"/>
      <protection locked="0"/>
    </xf>
    <xf numFmtId="49" fontId="25" fillId="8" borderId="10" xfId="0" applyNumberFormat="1" applyFont="1" applyFill="1" applyBorder="1" applyAlignment="1">
      <alignment horizontal="center" vertical="center"/>
    </xf>
    <xf numFmtId="0" fontId="0" fillId="0" borderId="13" xfId="0" applyBorder="1"/>
    <xf numFmtId="164" fontId="24" fillId="0" borderId="17" xfId="0" applyNumberFormat="1" applyFont="1" applyFill="1" applyBorder="1" applyAlignment="1">
      <alignment horizontal="center" vertical="center"/>
    </xf>
    <xf numFmtId="164" fontId="24" fillId="30" borderId="17" xfId="0" applyNumberFormat="1" applyFont="1" applyFill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/>
    </xf>
    <xf numFmtId="164" fontId="24" fillId="0" borderId="17" xfId="0" applyNumberFormat="1" applyFont="1" applyFill="1" applyBorder="1" applyAlignment="1">
      <alignment horizontal="center" vertical="center" wrapText="1"/>
    </xf>
    <xf numFmtId="164" fontId="24" fillId="33" borderId="17" xfId="0" applyNumberFormat="1" applyFont="1" applyFill="1" applyBorder="1" applyAlignment="1">
      <alignment horizontal="center" vertical="center"/>
    </xf>
    <xf numFmtId="164" fontId="25" fillId="0" borderId="17" xfId="0" applyNumberFormat="1" applyFont="1" applyFill="1" applyBorder="1" applyAlignment="1">
      <alignment horizontal="center" vertical="center"/>
    </xf>
    <xf numFmtId="0" fontId="27" fillId="0" borderId="17" xfId="0" applyFont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49" fontId="25" fillId="28" borderId="10" xfId="0" applyNumberFormat="1" applyFont="1" applyFill="1" applyBorder="1" applyAlignment="1">
      <alignment horizontal="center" vertical="center" wrapText="1"/>
    </xf>
    <xf numFmtId="164" fontId="25" fillId="28" borderId="10" xfId="0" applyNumberFormat="1" applyFont="1" applyFill="1" applyBorder="1" applyAlignment="1">
      <alignment horizontal="center" vertical="center"/>
    </xf>
    <xf numFmtId="49" fontId="29" fillId="33" borderId="10" xfId="0" applyNumberFormat="1" applyFont="1" applyFill="1" applyBorder="1" applyAlignment="1">
      <alignment horizontal="left" vertical="top" wrapText="1"/>
    </xf>
    <xf numFmtId="49" fontId="29" fillId="33" borderId="10" xfId="0" applyNumberFormat="1" applyFont="1" applyFill="1" applyBorder="1" applyAlignment="1">
      <alignment horizontal="center" vertical="center" wrapText="1"/>
    </xf>
    <xf numFmtId="49" fontId="29" fillId="33" borderId="10" xfId="0" applyNumberFormat="1" applyFont="1" applyFill="1" applyBorder="1" applyAlignment="1">
      <alignment horizontal="center" vertical="top" wrapText="1"/>
    </xf>
    <xf numFmtId="0" fontId="0" fillId="33" borderId="0" xfId="0" applyFill="1"/>
    <xf numFmtId="164" fontId="29" fillId="28" borderId="10" xfId="0" applyNumberFormat="1" applyFont="1" applyFill="1" applyBorder="1" applyAlignment="1">
      <alignment horizontal="center" vertical="center"/>
    </xf>
    <xf numFmtId="164" fontId="24" fillId="0" borderId="19" xfId="0" applyNumberFormat="1" applyFont="1" applyBorder="1" applyAlignment="1">
      <alignment horizontal="center" vertical="center"/>
    </xf>
    <xf numFmtId="164" fontId="24" fillId="0" borderId="19" xfId="0" applyNumberFormat="1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33" borderId="19" xfId="0" applyFont="1" applyFill="1" applyBorder="1" applyAlignment="1">
      <alignment horizontal="left" vertical="center" wrapText="1"/>
    </xf>
    <xf numFmtId="0" fontId="20" fillId="33" borderId="19" xfId="0" applyFont="1" applyFill="1" applyBorder="1" applyAlignment="1">
      <alignment horizontal="center" vertical="center" wrapText="1"/>
    </xf>
    <xf numFmtId="164" fontId="24" fillId="0" borderId="19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24" fillId="39" borderId="10" xfId="0" applyNumberFormat="1" applyFont="1" applyFill="1" applyBorder="1" applyAlignment="1">
      <alignment horizontal="center" vertical="center"/>
    </xf>
    <xf numFmtId="164" fontId="24" fillId="40" borderId="10" xfId="0" applyNumberFormat="1" applyFont="1" applyFill="1" applyBorder="1" applyAlignment="1">
      <alignment horizontal="center" vertical="center"/>
    </xf>
    <xf numFmtId="164" fontId="25" fillId="40" borderId="10" xfId="0" applyNumberFormat="1" applyFont="1" applyFill="1" applyBorder="1" applyAlignment="1">
      <alignment horizontal="center" vertical="center"/>
    </xf>
    <xf numFmtId="164" fontId="25" fillId="39" borderId="10" xfId="0" applyNumberFormat="1" applyFont="1" applyFill="1" applyBorder="1" applyAlignment="1">
      <alignment horizontal="center" vertical="center"/>
    </xf>
    <xf numFmtId="164" fontId="25" fillId="39" borderId="17" xfId="0" applyNumberFormat="1" applyFont="1" applyFill="1" applyBorder="1" applyAlignment="1">
      <alignment horizontal="center" vertical="center"/>
    </xf>
    <xf numFmtId="164" fontId="33" fillId="39" borderId="17" xfId="0" applyNumberFormat="1" applyFont="1" applyFill="1" applyBorder="1" applyAlignment="1">
      <alignment horizontal="center" vertical="center"/>
    </xf>
    <xf numFmtId="164" fontId="24" fillId="39" borderId="19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 wrapText="1"/>
    </xf>
    <xf numFmtId="0" fontId="30" fillId="20" borderId="10" xfId="0" applyFont="1" applyFill="1" applyBorder="1" applyAlignment="1">
      <alignment vertical="center" wrapText="1"/>
    </xf>
    <xf numFmtId="164" fontId="19" fillId="37" borderId="10" xfId="0" applyNumberFormat="1" applyFont="1" applyFill="1" applyBorder="1" applyAlignment="1" applyProtection="1">
      <alignment horizontal="center" vertical="center"/>
      <protection locked="0"/>
    </xf>
    <xf numFmtId="0" fontId="42" fillId="0" borderId="10" xfId="0" applyFont="1" applyFill="1" applyBorder="1" applyAlignment="1">
      <alignment horizontal="left" vertical="center" wrapText="1"/>
    </xf>
    <xf numFmtId="0" fontId="20" fillId="37" borderId="19" xfId="0" applyFont="1" applyFill="1" applyBorder="1" applyAlignment="1">
      <alignment horizontal="left" vertical="center" wrapText="1"/>
    </xf>
    <xf numFmtId="0" fontId="20" fillId="37" borderId="19" xfId="0" applyFont="1" applyFill="1" applyBorder="1" applyAlignment="1">
      <alignment horizontal="center" vertical="center" wrapText="1"/>
    </xf>
    <xf numFmtId="0" fontId="20" fillId="37" borderId="10" xfId="0" applyFont="1" applyFill="1" applyBorder="1" applyAlignment="1">
      <alignment horizontal="left" vertical="center" wrapText="1"/>
    </xf>
    <xf numFmtId="0" fontId="20" fillId="37" borderId="10" xfId="0" applyFont="1" applyFill="1" applyBorder="1" applyAlignment="1">
      <alignment horizontal="center" vertical="center" wrapText="1"/>
    </xf>
    <xf numFmtId="0" fontId="38" fillId="37" borderId="10" xfId="0" applyFont="1" applyFill="1" applyBorder="1" applyAlignment="1">
      <alignment vertical="center" wrapText="1"/>
    </xf>
    <xf numFmtId="0" fontId="20" fillId="37" borderId="10" xfId="0" applyFont="1" applyFill="1" applyBorder="1" applyAlignment="1">
      <alignment horizontal="center" vertical="center"/>
    </xf>
    <xf numFmtId="164" fontId="24" fillId="43" borderId="10" xfId="0" applyNumberFormat="1" applyFont="1" applyFill="1" applyBorder="1" applyAlignment="1">
      <alignment horizontal="center" vertical="center"/>
    </xf>
    <xf numFmtId="0" fontId="42" fillId="37" borderId="10" xfId="0" applyFont="1" applyFill="1" applyBorder="1" applyAlignment="1">
      <alignment horizontal="left" vertical="center" wrapText="1"/>
    </xf>
    <xf numFmtId="0" fontId="20" fillId="43" borderId="10" xfId="0" applyFont="1" applyFill="1" applyBorder="1" applyAlignment="1">
      <alignment horizontal="center" vertical="center" wrapText="1"/>
    </xf>
    <xf numFmtId="164" fontId="24" fillId="42" borderId="10" xfId="0" applyNumberFormat="1" applyFont="1" applyFill="1" applyBorder="1" applyAlignment="1">
      <alignment horizontal="center" vertical="center"/>
    </xf>
    <xf numFmtId="49" fontId="43" fillId="0" borderId="0" xfId="0" applyNumberFormat="1" applyFont="1" applyFill="1" applyBorder="1" applyAlignment="1">
      <alignment horizontal="right" vertical="top"/>
    </xf>
    <xf numFmtId="164" fontId="43" fillId="0" borderId="0" xfId="0" applyNumberFormat="1" applyFont="1" applyFill="1" applyBorder="1" applyAlignment="1">
      <alignment horizontal="center" vertical="top"/>
    </xf>
    <xf numFmtId="0" fontId="20" fillId="0" borderId="0" xfId="0" applyFont="1" applyFill="1" applyBorder="1"/>
    <xf numFmtId="2" fontId="44" fillId="0" borderId="0" xfId="0" applyNumberFormat="1" applyFont="1" applyFill="1" applyAlignment="1">
      <alignment horizontal="left" wrapText="1"/>
    </xf>
    <xf numFmtId="2" fontId="20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0" fillId="0" borderId="0" xfId="0" applyFont="1" applyFill="1"/>
    <xf numFmtId="0" fontId="25" fillId="0" borderId="19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164" fontId="24" fillId="39" borderId="17" xfId="0" applyNumberFormat="1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164" fontId="24" fillId="0" borderId="10" xfId="0" applyNumberFormat="1" applyFont="1" applyBorder="1" applyAlignment="1">
      <alignment horizontal="center" vertical="center"/>
    </xf>
    <xf numFmtId="0" fontId="0" fillId="0" borderId="0" xfId="0" applyFill="1" applyBorder="1"/>
    <xf numFmtId="0" fontId="45" fillId="0" borderId="11" xfId="0" applyFont="1" applyBorder="1"/>
    <xf numFmtId="0" fontId="22" fillId="38" borderId="12" xfId="0" applyFont="1" applyFill="1" applyBorder="1" applyAlignment="1">
      <alignment horizontal="center" vertical="center"/>
    </xf>
    <xf numFmtId="164" fontId="22" fillId="38" borderId="0" xfId="0" applyNumberFormat="1" applyFont="1" applyFill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top"/>
    </xf>
    <xf numFmtId="0" fontId="22" fillId="38" borderId="24" xfId="0" applyFont="1" applyFill="1" applyBorder="1" applyAlignment="1">
      <alignment horizontal="center" vertical="center"/>
    </xf>
    <xf numFmtId="0" fontId="18" fillId="38" borderId="26" xfId="0" applyFont="1" applyFill="1" applyBorder="1" applyAlignment="1">
      <alignment horizontal="center" vertical="top"/>
    </xf>
    <xf numFmtId="164" fontId="22" fillId="41" borderId="16" xfId="0" applyNumberFormat="1" applyFont="1" applyFill="1" applyBorder="1" applyAlignment="1">
      <alignment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164" fontId="25" fillId="38" borderId="15" xfId="0" applyNumberFormat="1" applyFont="1" applyFill="1" applyBorder="1" applyAlignment="1">
      <alignment horizontal="center" vertical="center"/>
    </xf>
    <xf numFmtId="164" fontId="25" fillId="38" borderId="10" xfId="0" applyNumberFormat="1" applyFont="1" applyFill="1" applyBorder="1" applyAlignment="1">
      <alignment horizontal="center" vertical="center"/>
    </xf>
    <xf numFmtId="164" fontId="24" fillId="0" borderId="15" xfId="0" applyNumberFormat="1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5" fillId="38" borderId="15" xfId="0" applyFont="1" applyFill="1" applyBorder="1" applyAlignment="1">
      <alignment horizontal="center" vertical="center"/>
    </xf>
    <xf numFmtId="0" fontId="25" fillId="38" borderId="10" xfId="0" applyFont="1" applyFill="1" applyBorder="1" applyAlignment="1">
      <alignment horizontal="center" vertical="center"/>
    </xf>
    <xf numFmtId="164" fontId="25" fillId="41" borderId="15" xfId="0" applyNumberFormat="1" applyFont="1" applyFill="1" applyBorder="1" applyAlignment="1">
      <alignment horizontal="center" vertical="center"/>
    </xf>
    <xf numFmtId="164" fontId="25" fillId="41" borderId="10" xfId="0" applyNumberFormat="1" applyFont="1" applyFill="1" applyBorder="1" applyAlignment="1">
      <alignment horizontal="center" vertical="center"/>
    </xf>
    <xf numFmtId="0" fontId="46" fillId="0" borderId="0" xfId="0" applyFont="1"/>
    <xf numFmtId="164" fontId="24" fillId="0" borderId="10" xfId="0" applyNumberFormat="1" applyFont="1" applyBorder="1" applyAlignment="1">
      <alignment horizontal="center" vertical="center"/>
    </xf>
    <xf numFmtId="164" fontId="24" fillId="0" borderId="10" xfId="0" applyNumberFormat="1" applyFont="1" applyBorder="1" applyAlignment="1">
      <alignment horizontal="center" vertical="center"/>
    </xf>
    <xf numFmtId="164" fontId="24" fillId="38" borderId="10" xfId="0" applyNumberFormat="1" applyFont="1" applyFill="1" applyBorder="1" applyAlignment="1">
      <alignment horizontal="center" vertical="center"/>
    </xf>
    <xf numFmtId="0" fontId="24" fillId="38" borderId="10" xfId="0" applyFont="1" applyFill="1" applyBorder="1" applyAlignment="1">
      <alignment horizontal="center" vertical="center"/>
    </xf>
    <xf numFmtId="49" fontId="29" fillId="0" borderId="17" xfId="0" applyNumberFormat="1" applyFont="1" applyFill="1" applyBorder="1" applyAlignment="1">
      <alignment vertical="top" wrapText="1"/>
    </xf>
    <xf numFmtId="0" fontId="0" fillId="0" borderId="0" xfId="0"/>
    <xf numFmtId="0" fontId="20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/>
    </xf>
    <xf numFmtId="164" fontId="24" fillId="0" borderId="10" xfId="0" applyNumberFormat="1" applyFont="1" applyFill="1" applyBorder="1" applyAlignment="1">
      <alignment horizontal="center" vertical="center"/>
    </xf>
    <xf numFmtId="164" fontId="24" fillId="30" borderId="10" xfId="0" applyNumberFormat="1" applyFont="1" applyFill="1" applyBorder="1" applyAlignment="1">
      <alignment horizontal="center" vertical="center" wrapText="1"/>
    </xf>
    <xf numFmtId="164" fontId="24" fillId="39" borderId="10" xfId="0" applyNumberFormat="1" applyFont="1" applyFill="1" applyBorder="1" applyAlignment="1">
      <alignment horizontal="center" vertical="center"/>
    </xf>
    <xf numFmtId="0" fontId="0" fillId="0" borderId="0" xfId="0"/>
    <xf numFmtId="164" fontId="24" fillId="0" borderId="10" xfId="0" applyNumberFormat="1" applyFont="1" applyFill="1" applyBorder="1" applyAlignment="1">
      <alignment horizontal="center" vertical="center"/>
    </xf>
    <xf numFmtId="164" fontId="24" fillId="39" borderId="10" xfId="0" applyNumberFormat="1" applyFont="1" applyFill="1" applyBorder="1" applyAlignment="1">
      <alignment horizontal="center" vertical="center"/>
    </xf>
    <xf numFmtId="164" fontId="24" fillId="37" borderId="10" xfId="0" applyNumberFormat="1" applyFont="1" applyFill="1" applyBorder="1" applyAlignment="1">
      <alignment horizontal="center" vertical="center"/>
    </xf>
    <xf numFmtId="164" fontId="24" fillId="37" borderId="17" xfId="0" applyNumberFormat="1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 wrapText="1"/>
    </xf>
    <xf numFmtId="164" fontId="24" fillId="38" borderId="15" xfId="0" applyNumberFormat="1" applyFont="1" applyFill="1" applyBorder="1" applyAlignment="1">
      <alignment horizontal="center" vertical="center"/>
    </xf>
    <xf numFmtId="49" fontId="20" fillId="37" borderId="10" xfId="0" applyNumberFormat="1" applyFont="1" applyFill="1" applyBorder="1" applyAlignment="1">
      <alignment horizontal="left" vertical="center" wrapText="1"/>
    </xf>
    <xf numFmtId="164" fontId="24" fillId="0" borderId="10" xfId="0" applyNumberFormat="1" applyFont="1" applyBorder="1" applyAlignment="1">
      <alignment horizontal="center" vertical="center"/>
    </xf>
    <xf numFmtId="0" fontId="25" fillId="37" borderId="10" xfId="0" applyFont="1" applyFill="1" applyBorder="1" applyAlignment="1">
      <alignment horizontal="center" vertical="center" wrapText="1"/>
    </xf>
    <xf numFmtId="49" fontId="25" fillId="37" borderId="10" xfId="0" applyNumberFormat="1" applyFont="1" applyFill="1" applyBorder="1" applyAlignment="1">
      <alignment horizontal="center" vertical="center" wrapText="1"/>
    </xf>
    <xf numFmtId="0" fontId="0" fillId="37" borderId="10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vertical="center"/>
    </xf>
    <xf numFmtId="0" fontId="20" fillId="0" borderId="10" xfId="0" applyNumberFormat="1" applyFont="1" applyFill="1" applyBorder="1" applyAlignment="1">
      <alignment vertical="center"/>
    </xf>
    <xf numFmtId="0" fontId="20" fillId="37" borderId="10" xfId="0" applyFont="1" applyFill="1" applyBorder="1" applyAlignment="1">
      <alignment vertical="center" wrapText="1"/>
    </xf>
    <xf numFmtId="164" fontId="24" fillId="37" borderId="17" xfId="0" applyNumberFormat="1" applyFont="1" applyFill="1" applyBorder="1" applyAlignment="1">
      <alignment horizontal="center" vertical="center"/>
    </xf>
    <xf numFmtId="164" fontId="24" fillId="0" borderId="17" xfId="0" applyNumberFormat="1" applyFont="1" applyBorder="1" applyAlignment="1">
      <alignment horizontal="center" vertical="center"/>
    </xf>
    <xf numFmtId="164" fontId="24" fillId="39" borderId="17" xfId="0" applyNumberFormat="1" applyFont="1" applyFill="1" applyBorder="1" applyAlignment="1">
      <alignment horizontal="center" vertical="center"/>
    </xf>
    <xf numFmtId="164" fontId="24" fillId="33" borderId="17" xfId="0" applyNumberFormat="1" applyFont="1" applyFill="1" applyBorder="1" applyAlignment="1">
      <alignment horizontal="center" vertical="center"/>
    </xf>
    <xf numFmtId="164" fontId="24" fillId="0" borderId="17" xfId="0" applyNumberFormat="1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19" fillId="0" borderId="15" xfId="163" applyFont="1" applyBorder="1" applyAlignment="1">
      <alignment horizontal="left" vertical="top" wrapText="1"/>
    </xf>
    <xf numFmtId="0" fontId="19" fillId="0" borderId="11" xfId="163" applyFont="1" applyBorder="1" applyAlignment="1">
      <alignment horizontal="left" vertical="top" wrapText="1"/>
    </xf>
    <xf numFmtId="0" fontId="47" fillId="0" borderId="0" xfId="0" applyFont="1"/>
    <xf numFmtId="164" fontId="24" fillId="0" borderId="19" xfId="0" applyNumberFormat="1" applyFont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 wrapText="1"/>
    </xf>
    <xf numFmtId="164" fontId="24" fillId="0" borderId="19" xfId="0" applyNumberFormat="1" applyFont="1" applyFill="1" applyBorder="1" applyAlignment="1">
      <alignment horizontal="center" vertical="center"/>
    </xf>
    <xf numFmtId="0" fontId="19" fillId="0" borderId="15" xfId="0" applyFont="1" applyBorder="1" applyAlignment="1">
      <alignment vertical="center"/>
    </xf>
    <xf numFmtId="0" fontId="19" fillId="0" borderId="16" xfId="0" applyFont="1" applyBorder="1" applyAlignment="1">
      <alignment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45" fillId="0" borderId="0" xfId="0" applyFont="1" applyBorder="1" applyAlignment="1">
      <alignment vertical="top"/>
    </xf>
    <xf numFmtId="0" fontId="45" fillId="0" borderId="0" xfId="0" applyFont="1" applyBorder="1" applyAlignment="1">
      <alignment horizontal="center" vertical="top"/>
    </xf>
    <xf numFmtId="0" fontId="45" fillId="0" borderId="0" xfId="0" applyFont="1" applyBorder="1"/>
    <xf numFmtId="14" fontId="20" fillId="0" borderId="0" xfId="0" applyNumberFormat="1" applyFont="1" applyAlignment="1">
      <alignment horizontal="left" vertical="center"/>
    </xf>
    <xf numFmtId="0" fontId="31" fillId="0" borderId="19" xfId="0" applyFont="1" applyFill="1" applyBorder="1" applyAlignment="1">
      <alignment horizontal="left" vertical="top" wrapText="1"/>
    </xf>
    <xf numFmtId="0" fontId="31" fillId="0" borderId="18" xfId="0" applyFont="1" applyFill="1" applyBorder="1" applyAlignment="1">
      <alignment horizontal="left" vertical="top" wrapText="1"/>
    </xf>
    <xf numFmtId="0" fontId="31" fillId="0" borderId="17" xfId="0" applyFont="1" applyFill="1" applyBorder="1" applyAlignment="1">
      <alignment horizontal="left" vertical="top" wrapText="1"/>
    </xf>
    <xf numFmtId="0" fontId="0" fillId="33" borderId="19" xfId="0" applyFont="1" applyFill="1" applyBorder="1" applyAlignment="1">
      <alignment vertical="center"/>
    </xf>
    <xf numFmtId="0" fontId="0" fillId="33" borderId="17" xfId="0" applyFont="1" applyFill="1" applyBorder="1" applyAlignment="1">
      <alignment vertical="center"/>
    </xf>
    <xf numFmtId="49" fontId="25" fillId="0" borderId="19" xfId="0" applyNumberFormat="1" applyFont="1" applyFill="1" applyBorder="1" applyAlignment="1">
      <alignment horizontal="center" vertical="top"/>
    </xf>
    <xf numFmtId="49" fontId="25" fillId="0" borderId="17" xfId="0" applyNumberFormat="1" applyFont="1" applyFill="1" applyBorder="1" applyAlignment="1">
      <alignment horizontal="center" vertical="top"/>
    </xf>
    <xf numFmtId="0" fontId="24" fillId="30" borderId="19" xfId="0" applyFont="1" applyFill="1" applyBorder="1" applyAlignment="1">
      <alignment horizontal="left" vertical="top" wrapText="1"/>
    </xf>
    <xf numFmtId="0" fontId="24" fillId="30" borderId="17" xfId="0" applyFont="1" applyFill="1" applyBorder="1" applyAlignment="1">
      <alignment horizontal="left" vertical="top" wrapText="1"/>
    </xf>
    <xf numFmtId="49" fontId="24" fillId="0" borderId="19" xfId="0" applyNumberFormat="1" applyFont="1" applyFill="1" applyBorder="1" applyAlignment="1">
      <alignment horizontal="center" vertical="center" textRotation="90" wrapText="1"/>
    </xf>
    <xf numFmtId="49" fontId="24" fillId="0" borderId="18" xfId="0" applyNumberFormat="1" applyFont="1" applyFill="1" applyBorder="1" applyAlignment="1">
      <alignment horizontal="center" vertical="center" textRotation="90" wrapText="1"/>
    </xf>
    <xf numFmtId="49" fontId="24" fillId="0" borderId="17" xfId="0" applyNumberFormat="1" applyFont="1" applyFill="1" applyBorder="1" applyAlignment="1">
      <alignment horizontal="center" vertical="center" textRotation="90" wrapText="1"/>
    </xf>
    <xf numFmtId="49" fontId="27" fillId="0" borderId="10" xfId="0" applyNumberFormat="1" applyFont="1" applyFill="1" applyBorder="1" applyAlignment="1">
      <alignment horizontal="center" vertical="top"/>
    </xf>
    <xf numFmtId="49" fontId="20" fillId="0" borderId="19" xfId="0" applyNumberFormat="1" applyFont="1" applyBorder="1" applyAlignment="1">
      <alignment horizontal="center" vertical="center" textRotation="90" wrapText="1"/>
    </xf>
    <xf numFmtId="49" fontId="20" fillId="0" borderId="18" xfId="0" applyNumberFormat="1" applyFont="1" applyBorder="1" applyAlignment="1">
      <alignment horizontal="center" vertical="center" textRotation="90" wrapText="1"/>
    </xf>
    <xf numFmtId="49" fontId="20" fillId="0" borderId="17" xfId="0" applyNumberFormat="1" applyFont="1" applyBorder="1" applyAlignment="1">
      <alignment horizontal="center" vertical="center" textRotation="90" wrapText="1"/>
    </xf>
    <xf numFmtId="49" fontId="25" fillId="24" borderId="19" xfId="0" applyNumberFormat="1" applyFont="1" applyFill="1" applyBorder="1" applyAlignment="1">
      <alignment horizontal="center" vertical="top"/>
    </xf>
    <xf numFmtId="49" fontId="25" fillId="24" borderId="18" xfId="0" applyNumberFormat="1" applyFont="1" applyFill="1" applyBorder="1" applyAlignment="1">
      <alignment horizontal="center" vertical="top"/>
    </xf>
    <xf numFmtId="49" fontId="25" fillId="24" borderId="17" xfId="0" applyNumberFormat="1" applyFont="1" applyFill="1" applyBorder="1" applyAlignment="1">
      <alignment horizontal="center" vertical="top"/>
    </xf>
    <xf numFmtId="49" fontId="25" fillId="0" borderId="19" xfId="0" applyNumberFormat="1" applyFont="1" applyBorder="1" applyAlignment="1">
      <alignment horizontal="center" vertical="top"/>
    </xf>
    <xf numFmtId="49" fontId="25" fillId="0" borderId="18" xfId="0" applyNumberFormat="1" applyFont="1" applyBorder="1" applyAlignment="1">
      <alignment horizontal="center" vertical="top"/>
    </xf>
    <xf numFmtId="49" fontId="25" fillId="0" borderId="17" xfId="0" applyNumberFormat="1" applyFont="1" applyBorder="1" applyAlignment="1">
      <alignment horizontal="center" vertical="top"/>
    </xf>
    <xf numFmtId="49" fontId="27" fillId="24" borderId="10" xfId="0" applyNumberFormat="1" applyFont="1" applyFill="1" applyBorder="1" applyAlignment="1">
      <alignment horizontal="center" vertical="top"/>
    </xf>
    <xf numFmtId="0" fontId="24" fillId="20" borderId="15" xfId="0" applyFont="1" applyFill="1" applyBorder="1" applyAlignment="1">
      <alignment vertical="top"/>
    </xf>
    <xf numFmtId="0" fontId="24" fillId="20" borderId="16" xfId="0" applyFont="1" applyFill="1" applyBorder="1" applyAlignment="1">
      <alignment vertical="top"/>
    </xf>
    <xf numFmtId="0" fontId="24" fillId="20" borderId="11" xfId="0" applyFont="1" applyFill="1" applyBorder="1" applyAlignment="1">
      <alignment vertical="top"/>
    </xf>
    <xf numFmtId="0" fontId="24" fillId="29" borderId="15" xfId="0" applyFont="1" applyFill="1" applyBorder="1" applyAlignment="1">
      <alignment horizontal="left" vertical="top" wrapText="1"/>
    </xf>
    <xf numFmtId="0" fontId="24" fillId="29" borderId="16" xfId="0" applyFont="1" applyFill="1" applyBorder="1" applyAlignment="1">
      <alignment horizontal="left" vertical="top" wrapText="1"/>
    </xf>
    <xf numFmtId="0" fontId="24" fillId="29" borderId="11" xfId="0" applyFont="1" applyFill="1" applyBorder="1" applyAlignment="1">
      <alignment horizontal="left" vertical="top" wrapText="1"/>
    </xf>
    <xf numFmtId="49" fontId="20" fillId="0" borderId="19" xfId="0" applyNumberFormat="1" applyFont="1" applyBorder="1" applyAlignment="1">
      <alignment horizontal="center" vertical="center" textRotation="90"/>
    </xf>
    <xf numFmtId="49" fontId="20" fillId="0" borderId="17" xfId="0" applyNumberFormat="1" applyFont="1" applyBorder="1" applyAlignment="1">
      <alignment horizontal="center" vertical="center" textRotation="90"/>
    </xf>
    <xf numFmtId="49" fontId="24" fillId="20" borderId="15" xfId="0" applyNumberFormat="1" applyFont="1" applyFill="1" applyBorder="1" applyAlignment="1">
      <alignment horizontal="left" vertical="top" wrapText="1"/>
    </xf>
    <xf numFmtId="49" fontId="24" fillId="20" borderId="16" xfId="0" applyNumberFormat="1" applyFont="1" applyFill="1" applyBorder="1" applyAlignment="1">
      <alignment horizontal="left" vertical="top" wrapText="1"/>
    </xf>
    <xf numFmtId="49" fontId="24" fillId="20" borderId="11" xfId="0" applyNumberFormat="1" applyFont="1" applyFill="1" applyBorder="1" applyAlignment="1">
      <alignment horizontal="left" vertical="top" wrapText="1"/>
    </xf>
    <xf numFmtId="49" fontId="20" fillId="33" borderId="19" xfId="0" applyNumberFormat="1" applyFont="1" applyFill="1" applyBorder="1" applyAlignment="1">
      <alignment horizontal="left" vertical="center" wrapText="1"/>
    </xf>
    <xf numFmtId="49" fontId="20" fillId="33" borderId="17" xfId="0" applyNumberFormat="1" applyFont="1" applyFill="1" applyBorder="1" applyAlignment="1">
      <alignment horizontal="left" vertical="center" wrapText="1"/>
    </xf>
    <xf numFmtId="0" fontId="20" fillId="33" borderId="19" xfId="0" applyFont="1" applyFill="1" applyBorder="1" applyAlignment="1">
      <alignment horizontal="center" vertical="center"/>
    </xf>
    <xf numFmtId="0" fontId="20" fillId="33" borderId="17" xfId="0" applyFont="1" applyFill="1" applyBorder="1" applyAlignment="1">
      <alignment horizontal="center" vertical="center"/>
    </xf>
    <xf numFmtId="0" fontId="20" fillId="33" borderId="19" xfId="0" applyFont="1" applyFill="1" applyBorder="1" applyAlignment="1">
      <alignment horizontal="left" vertical="center" wrapText="1"/>
    </xf>
    <xf numFmtId="0" fontId="20" fillId="33" borderId="17" xfId="0" applyFont="1" applyFill="1" applyBorder="1" applyAlignment="1">
      <alignment horizontal="left" vertical="center" wrapText="1"/>
    </xf>
    <xf numFmtId="0" fontId="25" fillId="0" borderId="19" xfId="0" applyFont="1" applyFill="1" applyBorder="1" applyAlignment="1">
      <alignment horizontal="center" vertical="center" wrapText="1"/>
    </xf>
    <xf numFmtId="0" fontId="25" fillId="0" borderId="17" xfId="0" applyFont="1" applyFill="1" applyBorder="1" applyAlignment="1">
      <alignment horizontal="center" vertical="center" wrapText="1"/>
    </xf>
    <xf numFmtId="164" fontId="24" fillId="0" borderId="19" xfId="0" applyNumberFormat="1" applyFont="1" applyFill="1" applyBorder="1" applyAlignment="1">
      <alignment horizontal="center" vertical="center"/>
    </xf>
    <xf numFmtId="164" fontId="24" fillId="0" borderId="17" xfId="0" applyNumberFormat="1" applyFont="1" applyFill="1" applyBorder="1" applyAlignment="1">
      <alignment horizontal="center" vertical="center"/>
    </xf>
    <xf numFmtId="164" fontId="24" fillId="39" borderId="19" xfId="0" applyNumberFormat="1" applyFont="1" applyFill="1" applyBorder="1" applyAlignment="1">
      <alignment horizontal="center" vertical="center"/>
    </xf>
    <xf numFmtId="164" fontId="24" fillId="39" borderId="17" xfId="0" applyNumberFormat="1" applyFont="1" applyFill="1" applyBorder="1" applyAlignment="1">
      <alignment horizontal="center" vertical="center"/>
    </xf>
    <xf numFmtId="0" fontId="46" fillId="0" borderId="0" xfId="0" applyFont="1" applyAlignment="1">
      <alignment horizontal="center"/>
    </xf>
    <xf numFmtId="164" fontId="24" fillId="0" borderId="10" xfId="0" applyNumberFormat="1" applyFont="1" applyBorder="1" applyAlignment="1">
      <alignment horizontal="center" vertical="center"/>
    </xf>
    <xf numFmtId="164" fontId="24" fillId="37" borderId="19" xfId="0" applyNumberFormat="1" applyFont="1" applyFill="1" applyBorder="1" applyAlignment="1">
      <alignment horizontal="center" vertical="center"/>
    </xf>
    <xf numFmtId="164" fontId="24" fillId="37" borderId="18" xfId="0" applyNumberFormat="1" applyFont="1" applyFill="1" applyBorder="1" applyAlignment="1">
      <alignment horizontal="center" vertical="center"/>
    </xf>
    <xf numFmtId="164" fontId="24" fillId="37" borderId="17" xfId="0" applyNumberFormat="1" applyFont="1" applyFill="1" applyBorder="1" applyAlignment="1">
      <alignment horizontal="center" vertical="center"/>
    </xf>
    <xf numFmtId="164" fontId="24" fillId="0" borderId="19" xfId="0" applyNumberFormat="1" applyFont="1" applyBorder="1" applyAlignment="1">
      <alignment horizontal="center" vertical="center"/>
    </xf>
    <xf numFmtId="164" fontId="24" fillId="0" borderId="18" xfId="0" applyNumberFormat="1" applyFont="1" applyBorder="1" applyAlignment="1">
      <alignment horizontal="center" vertical="center"/>
    </xf>
    <xf numFmtId="164" fontId="24" fillId="0" borderId="17" xfId="0" applyNumberFormat="1" applyFont="1" applyBorder="1" applyAlignment="1">
      <alignment horizontal="center" vertical="center"/>
    </xf>
    <xf numFmtId="164" fontId="24" fillId="39" borderId="18" xfId="0" applyNumberFormat="1" applyFont="1" applyFill="1" applyBorder="1" applyAlignment="1">
      <alignment horizontal="center" vertical="center"/>
    </xf>
    <xf numFmtId="0" fontId="24" fillId="33" borderId="19" xfId="0" applyFont="1" applyFill="1" applyBorder="1" applyAlignment="1">
      <alignment horizontal="center" vertical="top" wrapText="1"/>
    </xf>
    <xf numFmtId="0" fontId="24" fillId="33" borderId="18" xfId="0" applyFont="1" applyFill="1" applyBorder="1" applyAlignment="1">
      <alignment horizontal="center" vertical="top" wrapText="1"/>
    </xf>
    <xf numFmtId="0" fontId="24" fillId="33" borderId="17" xfId="0" applyFont="1" applyFill="1" applyBorder="1" applyAlignment="1">
      <alignment horizontal="center" vertical="top" wrapText="1"/>
    </xf>
    <xf numFmtId="0" fontId="24" fillId="24" borderId="15" xfId="0" applyFont="1" applyFill="1" applyBorder="1" applyAlignment="1">
      <alignment horizontal="center" vertical="top" wrapText="1"/>
    </xf>
    <xf numFmtId="0" fontId="24" fillId="24" borderId="16" xfId="0" applyFont="1" applyFill="1" applyBorder="1" applyAlignment="1">
      <alignment horizontal="center" vertical="top" wrapText="1"/>
    </xf>
    <xf numFmtId="0" fontId="24" fillId="24" borderId="11" xfId="0" applyFont="1" applyFill="1" applyBorder="1" applyAlignment="1">
      <alignment horizontal="center" vertical="top" wrapText="1"/>
    </xf>
    <xf numFmtId="49" fontId="24" fillId="29" borderId="15" xfId="0" applyNumberFormat="1" applyFont="1" applyFill="1" applyBorder="1" applyAlignment="1">
      <alignment horizontal="left" vertical="top" wrapText="1"/>
    </xf>
    <xf numFmtId="49" fontId="24" fillId="29" borderId="16" xfId="0" applyNumberFormat="1" applyFont="1" applyFill="1" applyBorder="1" applyAlignment="1">
      <alignment horizontal="left" vertical="top" wrapText="1"/>
    </xf>
    <xf numFmtId="49" fontId="24" fillId="29" borderId="11" xfId="0" applyNumberFormat="1" applyFont="1" applyFill="1" applyBorder="1" applyAlignment="1">
      <alignment horizontal="left" vertical="top" wrapText="1"/>
    </xf>
    <xf numFmtId="164" fontId="24" fillId="0" borderId="20" xfId="0" applyNumberFormat="1" applyFon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24" fillId="33" borderId="19" xfId="0" applyNumberFormat="1" applyFont="1" applyFill="1" applyBorder="1" applyAlignment="1">
      <alignment horizontal="center" vertical="center"/>
    </xf>
    <xf numFmtId="164" fontId="24" fillId="33" borderId="17" xfId="0" applyNumberFormat="1" applyFont="1" applyFill="1" applyBorder="1" applyAlignment="1">
      <alignment horizontal="center" vertical="center"/>
    </xf>
    <xf numFmtId="164" fontId="24" fillId="0" borderId="22" xfId="0" applyNumberFormat="1" applyFont="1" applyBorder="1" applyAlignment="1">
      <alignment horizontal="center" vertical="center"/>
    </xf>
    <xf numFmtId="164" fontId="24" fillId="0" borderId="23" xfId="0" applyNumberFormat="1" applyFont="1" applyBorder="1" applyAlignment="1">
      <alignment horizontal="center" vertical="center"/>
    </xf>
    <xf numFmtId="164" fontId="24" fillId="0" borderId="18" xfId="0" applyNumberFormat="1" applyFont="1" applyFill="1" applyBorder="1" applyAlignment="1">
      <alignment horizontal="center" vertical="center"/>
    </xf>
    <xf numFmtId="164" fontId="33" fillId="0" borderId="19" xfId="0" applyNumberFormat="1" applyFont="1" applyFill="1" applyBorder="1" applyAlignment="1">
      <alignment horizontal="center" vertical="center"/>
    </xf>
    <xf numFmtId="164" fontId="33" fillId="0" borderId="17" xfId="0" applyNumberFormat="1" applyFont="1" applyFill="1" applyBorder="1" applyAlignment="1">
      <alignment horizontal="center" vertical="center"/>
    </xf>
    <xf numFmtId="0" fontId="20" fillId="33" borderId="18" xfId="0" applyFont="1" applyFill="1" applyBorder="1" applyAlignment="1">
      <alignment horizontal="left" vertical="center" wrapText="1"/>
    </xf>
    <xf numFmtId="164" fontId="24" fillId="0" borderId="19" xfId="0" applyNumberFormat="1" applyFont="1" applyBorder="1" applyAlignment="1">
      <alignment horizontal="center" vertical="center" wrapText="1"/>
    </xf>
    <xf numFmtId="164" fontId="24" fillId="0" borderId="17" xfId="0" applyNumberFormat="1" applyFont="1" applyBorder="1" applyAlignment="1">
      <alignment horizontal="center" vertical="center" wrapText="1"/>
    </xf>
    <xf numFmtId="0" fontId="24" fillId="29" borderId="15" xfId="0" applyFont="1" applyFill="1" applyBorder="1" applyAlignment="1">
      <alignment vertical="top"/>
    </xf>
    <xf numFmtId="0" fontId="24" fillId="29" borderId="16" xfId="0" applyFont="1" applyFill="1" applyBorder="1" applyAlignment="1">
      <alignment vertical="top"/>
    </xf>
    <xf numFmtId="0" fontId="24" fillId="29" borderId="11" xfId="0" applyFont="1" applyFill="1" applyBorder="1" applyAlignment="1">
      <alignment vertical="top"/>
    </xf>
    <xf numFmtId="0" fontId="20" fillId="0" borderId="19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33" borderId="19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left" vertical="top" wrapText="1"/>
    </xf>
    <xf numFmtId="0" fontId="25" fillId="24" borderId="16" xfId="0" applyFont="1" applyFill="1" applyBorder="1" applyAlignment="1">
      <alignment horizontal="left" vertical="top" wrapText="1"/>
    </xf>
    <xf numFmtId="0" fontId="25" fillId="24" borderId="11" xfId="0" applyFont="1" applyFill="1" applyBorder="1" applyAlignment="1">
      <alignment horizontal="left" vertical="top" wrapText="1"/>
    </xf>
    <xf numFmtId="0" fontId="27" fillId="0" borderId="19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164" fontId="24" fillId="0" borderId="19" xfId="0" applyNumberFormat="1" applyFont="1" applyFill="1" applyBorder="1" applyAlignment="1">
      <alignment horizontal="center" vertical="center" wrapText="1"/>
    </xf>
    <xf numFmtId="164" fontId="24" fillId="0" borderId="17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right" vertical="top"/>
    </xf>
    <xf numFmtId="0" fontId="24" fillId="0" borderId="19" xfId="0" applyFont="1" applyBorder="1" applyAlignment="1">
      <alignment horizontal="center" vertical="top" textRotation="90" wrapText="1"/>
    </xf>
    <xf numFmtId="0" fontId="24" fillId="0" borderId="18" xfId="0" applyFont="1" applyBorder="1" applyAlignment="1">
      <alignment horizontal="center" vertical="top" textRotation="90" wrapText="1"/>
    </xf>
    <xf numFmtId="0" fontId="24" fillId="0" borderId="17" xfId="0" applyFont="1" applyBorder="1" applyAlignment="1">
      <alignment horizontal="center" vertical="top" textRotation="90" wrapText="1"/>
    </xf>
    <xf numFmtId="0" fontId="24" fillId="0" borderId="19" xfId="0" applyFont="1" applyBorder="1" applyAlignment="1">
      <alignment horizontal="center" vertical="center" textRotation="90" wrapText="1"/>
    </xf>
    <xf numFmtId="0" fontId="24" fillId="0" borderId="18" xfId="0" applyFont="1" applyBorder="1" applyAlignment="1">
      <alignment horizontal="center" vertical="center" textRotation="90" wrapText="1"/>
    </xf>
    <xf numFmtId="0" fontId="24" fillId="0" borderId="17" xfId="0" applyFont="1" applyBorder="1" applyAlignment="1">
      <alignment horizontal="center" vertical="center" textRotation="90" wrapText="1"/>
    </xf>
    <xf numFmtId="0" fontId="34" fillId="0" borderId="0" xfId="0" applyFont="1" applyFill="1" applyBorder="1" applyAlignment="1">
      <alignment horizontal="center" vertical="top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8" borderId="15" xfId="0" applyFont="1" applyFill="1" applyBorder="1" applyAlignment="1">
      <alignment horizontal="left" vertical="top"/>
    </xf>
    <xf numFmtId="0" fontId="24" fillId="8" borderId="16" xfId="0" applyFont="1" applyFill="1" applyBorder="1" applyAlignment="1">
      <alignment horizontal="left" vertical="top"/>
    </xf>
    <xf numFmtId="0" fontId="24" fillId="8" borderId="11" xfId="0" applyFont="1" applyFill="1" applyBorder="1" applyAlignment="1">
      <alignment horizontal="left" vertical="top"/>
    </xf>
    <xf numFmtId="49" fontId="25" fillId="4" borderId="19" xfId="0" applyNumberFormat="1" applyFont="1" applyFill="1" applyBorder="1" applyAlignment="1">
      <alignment horizontal="center" vertical="top"/>
    </xf>
    <xf numFmtId="49" fontId="25" fillId="4" borderId="18" xfId="0" applyNumberFormat="1" applyFont="1" applyFill="1" applyBorder="1" applyAlignment="1">
      <alignment horizontal="center" vertical="top"/>
    </xf>
    <xf numFmtId="49" fontId="25" fillId="4" borderId="17" xfId="0" applyNumberFormat="1" applyFont="1" applyFill="1" applyBorder="1" applyAlignment="1">
      <alignment horizontal="center" vertical="top"/>
    </xf>
    <xf numFmtId="0" fontId="25" fillId="36" borderId="15" xfId="0" applyFont="1" applyFill="1" applyBorder="1" applyAlignment="1">
      <alignment horizontal="left" vertical="top" wrapText="1"/>
    </xf>
    <xf numFmtId="0" fontId="25" fillId="36" borderId="16" xfId="0" applyFont="1" applyFill="1" applyBorder="1" applyAlignment="1">
      <alignment horizontal="left" vertical="top" wrapText="1"/>
    </xf>
    <xf numFmtId="0" fontId="25" fillId="36" borderId="11" xfId="0" applyFont="1" applyFill="1" applyBorder="1" applyAlignment="1">
      <alignment horizontal="left" vertical="top" wrapText="1"/>
    </xf>
    <xf numFmtId="0" fontId="26" fillId="27" borderId="15" xfId="0" applyFont="1" applyFill="1" applyBorder="1" applyAlignment="1">
      <alignment horizontal="left" vertical="top" wrapText="1"/>
    </xf>
    <xf numFmtId="0" fontId="26" fillId="27" borderId="16" xfId="0" applyFont="1" applyFill="1" applyBorder="1" applyAlignment="1">
      <alignment horizontal="left" vertical="top" wrapText="1"/>
    </xf>
    <xf numFmtId="0" fontId="26" fillId="27" borderId="11" xfId="0" applyFont="1" applyFill="1" applyBorder="1" applyAlignment="1">
      <alignment horizontal="left" vertical="top" wrapText="1"/>
    </xf>
    <xf numFmtId="49" fontId="25" fillId="8" borderId="19" xfId="0" applyNumberFormat="1" applyFont="1" applyFill="1" applyBorder="1" applyAlignment="1">
      <alignment horizontal="center" vertical="top"/>
    </xf>
    <xf numFmtId="49" fontId="25" fillId="8" borderId="18" xfId="0" applyNumberFormat="1" applyFont="1" applyFill="1" applyBorder="1" applyAlignment="1">
      <alignment horizontal="center" vertical="top"/>
    </xf>
    <xf numFmtId="49" fontId="25" fillId="8" borderId="17" xfId="0" applyNumberFormat="1" applyFont="1" applyFill="1" applyBorder="1" applyAlignment="1">
      <alignment horizontal="center" vertical="top"/>
    </xf>
    <xf numFmtId="0" fontId="20" fillId="33" borderId="18" xfId="0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center" vertical="top" wrapText="1"/>
    </xf>
    <xf numFmtId="0" fontId="24" fillId="0" borderId="17" xfId="0" applyFont="1" applyBorder="1" applyAlignment="1">
      <alignment horizontal="center" vertical="top" wrapText="1"/>
    </xf>
    <xf numFmtId="0" fontId="24" fillId="24" borderId="15" xfId="0" applyFont="1" applyFill="1" applyBorder="1" applyAlignment="1">
      <alignment horizontal="left" vertical="top" wrapText="1"/>
    </xf>
    <xf numFmtId="0" fontId="24" fillId="24" borderId="16" xfId="0" applyFont="1" applyFill="1" applyBorder="1" applyAlignment="1">
      <alignment horizontal="left" vertical="top" wrapText="1"/>
    </xf>
    <xf numFmtId="0" fontId="24" fillId="24" borderId="11" xfId="0" applyFont="1" applyFill="1" applyBorder="1" applyAlignment="1">
      <alignment horizontal="left" vertical="top" wrapText="1"/>
    </xf>
    <xf numFmtId="0" fontId="0" fillId="0" borderId="18" xfId="0" applyFont="1" applyBorder="1" applyAlignment="1">
      <alignment horizontal="center" vertical="center" textRotation="90" wrapText="1"/>
    </xf>
    <xf numFmtId="0" fontId="0" fillId="0" borderId="17" xfId="0" applyFont="1" applyBorder="1" applyAlignment="1">
      <alignment horizontal="center" vertical="center" textRotation="90" wrapText="1"/>
    </xf>
    <xf numFmtId="0" fontId="24" fillId="20" borderId="15" xfId="0" applyFont="1" applyFill="1" applyBorder="1" applyAlignment="1">
      <alignment horizontal="center" vertical="top"/>
    </xf>
    <xf numFmtId="0" fontId="24" fillId="20" borderId="16" xfId="0" applyFont="1" applyFill="1" applyBorder="1" applyAlignment="1">
      <alignment horizontal="center" vertical="top"/>
    </xf>
    <xf numFmtId="0" fontId="24" fillId="20" borderId="11" xfId="0" applyFont="1" applyFill="1" applyBorder="1" applyAlignment="1">
      <alignment horizontal="center" vertical="top"/>
    </xf>
    <xf numFmtId="0" fontId="25" fillId="0" borderId="18" xfId="0" applyFont="1" applyFill="1" applyBorder="1" applyAlignment="1">
      <alignment horizontal="center" vertical="center" wrapText="1"/>
    </xf>
    <xf numFmtId="49" fontId="25" fillId="0" borderId="18" xfId="0" applyNumberFormat="1" applyFont="1" applyFill="1" applyBorder="1" applyAlignment="1">
      <alignment horizontal="center" vertical="top"/>
    </xf>
    <xf numFmtId="0" fontId="24" fillId="37" borderId="19" xfId="0" applyFont="1" applyFill="1" applyBorder="1" applyAlignment="1">
      <alignment horizontal="left" vertical="top" wrapText="1"/>
    </xf>
    <xf numFmtId="0" fontId="24" fillId="37" borderId="18" xfId="0" applyFont="1" applyFill="1" applyBorder="1" applyAlignment="1">
      <alignment horizontal="left" vertical="top" wrapText="1"/>
    </xf>
    <xf numFmtId="0" fontId="24" fillId="37" borderId="17" xfId="0" applyFont="1" applyFill="1" applyBorder="1" applyAlignment="1">
      <alignment horizontal="left" vertical="top" wrapText="1"/>
    </xf>
    <xf numFmtId="0" fontId="24" fillId="43" borderId="19" xfId="0" applyFont="1" applyFill="1" applyBorder="1" applyAlignment="1">
      <alignment horizontal="left" vertical="top" wrapText="1"/>
    </xf>
    <xf numFmtId="0" fontId="24" fillId="43" borderId="18" xfId="0" applyFont="1" applyFill="1" applyBorder="1" applyAlignment="1">
      <alignment horizontal="left" vertical="top" wrapText="1"/>
    </xf>
    <xf numFmtId="0" fontId="24" fillId="43" borderId="17" xfId="0" applyFont="1" applyFill="1" applyBorder="1" applyAlignment="1">
      <alignment horizontal="left" vertical="top" wrapText="1"/>
    </xf>
    <xf numFmtId="49" fontId="20" fillId="0" borderId="19" xfId="0" applyNumberFormat="1" applyFont="1" applyFill="1" applyBorder="1" applyAlignment="1">
      <alignment horizontal="center" vertical="top" textRotation="90" wrapText="1"/>
    </xf>
    <xf numFmtId="49" fontId="20" fillId="0" borderId="18" xfId="0" applyNumberFormat="1" applyFont="1" applyFill="1" applyBorder="1" applyAlignment="1">
      <alignment horizontal="center" vertical="top" textRotation="90" wrapText="1"/>
    </xf>
    <xf numFmtId="49" fontId="20" fillId="0" borderId="17" xfId="0" applyNumberFormat="1" applyFont="1" applyFill="1" applyBorder="1" applyAlignment="1">
      <alignment horizontal="center" vertical="top" textRotation="90" wrapText="1"/>
    </xf>
    <xf numFmtId="0" fontId="20" fillId="33" borderId="10" xfId="0" applyFont="1" applyFill="1" applyBorder="1" applyAlignment="1">
      <alignment horizontal="left" vertical="center" wrapText="1"/>
    </xf>
    <xf numFmtId="49" fontId="27" fillId="8" borderId="19" xfId="0" applyNumberFormat="1" applyFont="1" applyFill="1" applyBorder="1" applyAlignment="1">
      <alignment horizontal="center" vertical="top"/>
    </xf>
    <xf numFmtId="49" fontId="27" fillId="8" borderId="17" xfId="0" applyNumberFormat="1" applyFont="1" applyFill="1" applyBorder="1" applyAlignment="1">
      <alignment horizontal="center" vertical="top"/>
    </xf>
    <xf numFmtId="49" fontId="27" fillId="24" borderId="19" xfId="0" applyNumberFormat="1" applyFont="1" applyFill="1" applyBorder="1" applyAlignment="1">
      <alignment horizontal="center" vertical="top"/>
    </xf>
    <xf numFmtId="49" fontId="27" fillId="24" borderId="17" xfId="0" applyNumberFormat="1" applyFont="1" applyFill="1" applyBorder="1" applyAlignment="1">
      <alignment horizontal="center" vertical="top"/>
    </xf>
    <xf numFmtId="49" fontId="27" fillId="0" borderId="19" xfId="0" applyNumberFormat="1" applyFont="1" applyFill="1" applyBorder="1" applyAlignment="1">
      <alignment horizontal="center" vertical="top"/>
    </xf>
    <xf numFmtId="49" fontId="27" fillId="0" borderId="17" xfId="0" applyNumberFormat="1" applyFont="1" applyFill="1" applyBorder="1" applyAlignment="1">
      <alignment horizontal="center" vertical="top"/>
    </xf>
    <xf numFmtId="49" fontId="24" fillId="0" borderId="19" xfId="0" applyNumberFormat="1" applyFont="1" applyFill="1" applyBorder="1" applyAlignment="1">
      <alignment horizontal="left" vertical="top" wrapText="1"/>
    </xf>
    <xf numFmtId="49" fontId="24" fillId="0" borderId="17" xfId="0" applyNumberFormat="1" applyFont="1" applyFill="1" applyBorder="1" applyAlignment="1">
      <alignment horizontal="left" vertical="top" wrapText="1"/>
    </xf>
    <xf numFmtId="49" fontId="24" fillId="0" borderId="19" xfId="0" applyNumberFormat="1" applyFont="1" applyFill="1" applyBorder="1" applyAlignment="1">
      <alignment horizontal="center" vertical="top" textRotation="90"/>
    </xf>
    <xf numFmtId="49" fontId="24" fillId="0" borderId="17" xfId="0" applyNumberFormat="1" applyFont="1" applyFill="1" applyBorder="1" applyAlignment="1">
      <alignment horizontal="center" vertical="top" textRotation="90"/>
    </xf>
    <xf numFmtId="0" fontId="24" fillId="0" borderId="19" xfId="0" applyFont="1" applyFill="1" applyBorder="1" applyAlignment="1">
      <alignment horizontal="left" vertical="top" wrapText="1"/>
    </xf>
    <xf numFmtId="0" fontId="24" fillId="0" borderId="17" xfId="0" applyFont="1" applyFill="1" applyBorder="1" applyAlignment="1">
      <alignment horizontal="left" vertical="top" wrapText="1"/>
    </xf>
    <xf numFmtId="49" fontId="20" fillId="0" borderId="19" xfId="0" applyNumberFormat="1" applyFont="1" applyBorder="1" applyAlignment="1">
      <alignment horizontal="center" vertical="top" textRotation="90"/>
    </xf>
    <xf numFmtId="49" fontId="20" fillId="0" borderId="17" xfId="0" applyNumberFormat="1" applyFont="1" applyBorder="1" applyAlignment="1">
      <alignment horizontal="center" vertical="top" textRotation="90"/>
    </xf>
    <xf numFmtId="49" fontId="20" fillId="0" borderId="19" xfId="0" applyNumberFormat="1" applyFont="1" applyFill="1" applyBorder="1" applyAlignment="1">
      <alignment horizontal="center" vertical="center" textRotation="90"/>
    </xf>
    <xf numFmtId="49" fontId="20" fillId="0" borderId="17" xfId="0" applyNumberFormat="1" applyFont="1" applyFill="1" applyBorder="1" applyAlignment="1">
      <alignment horizontal="center" vertical="center" textRotation="90"/>
    </xf>
    <xf numFmtId="49" fontId="20" fillId="0" borderId="18" xfId="0" applyNumberFormat="1" applyFont="1" applyBorder="1" applyAlignment="1">
      <alignment horizontal="center" vertical="center" textRotation="90"/>
    </xf>
    <xf numFmtId="49" fontId="24" fillId="37" borderId="19" xfId="0" applyNumberFormat="1" applyFont="1" applyFill="1" applyBorder="1" applyAlignment="1">
      <alignment horizontal="left" vertical="top" wrapText="1"/>
    </xf>
    <xf numFmtId="49" fontId="24" fillId="37" borderId="18" xfId="0" applyNumberFormat="1" applyFont="1" applyFill="1" applyBorder="1" applyAlignment="1">
      <alignment horizontal="left" vertical="top" wrapText="1"/>
    </xf>
    <xf numFmtId="49" fontId="24" fillId="37" borderId="17" xfId="0" applyNumberFormat="1" applyFont="1" applyFill="1" applyBorder="1" applyAlignment="1">
      <alignment horizontal="left" vertical="top" wrapText="1"/>
    </xf>
    <xf numFmtId="0" fontId="24" fillId="0" borderId="18" xfId="0" applyFont="1" applyFill="1" applyBorder="1" applyAlignment="1">
      <alignment horizontal="left" vertical="top" wrapText="1"/>
    </xf>
    <xf numFmtId="49" fontId="27" fillId="8" borderId="10" xfId="0" applyNumberFormat="1" applyFont="1" applyFill="1" applyBorder="1" applyAlignment="1">
      <alignment horizontal="center" vertical="top"/>
    </xf>
    <xf numFmtId="49" fontId="25" fillId="24" borderId="15" xfId="0" applyNumberFormat="1" applyFont="1" applyFill="1" applyBorder="1" applyAlignment="1">
      <alignment horizontal="justify" vertical="top"/>
    </xf>
    <xf numFmtId="49" fontId="25" fillId="24" borderId="16" xfId="0" applyNumberFormat="1" applyFont="1" applyFill="1" applyBorder="1" applyAlignment="1">
      <alignment horizontal="justify" vertical="top"/>
    </xf>
    <xf numFmtId="49" fontId="25" fillId="24" borderId="11" xfId="0" applyNumberFormat="1" applyFont="1" applyFill="1" applyBorder="1" applyAlignment="1">
      <alignment horizontal="justify" vertical="top"/>
    </xf>
    <xf numFmtId="0" fontId="20" fillId="0" borderId="10" xfId="0" applyFont="1" applyFill="1" applyBorder="1" applyAlignment="1">
      <alignment horizontal="left" vertical="center" wrapText="1"/>
    </xf>
    <xf numFmtId="49" fontId="38" fillId="0" borderId="10" xfId="0" applyNumberFormat="1" applyFont="1" applyFill="1" applyBorder="1" applyAlignment="1">
      <alignment horizontal="left" vertical="center" wrapText="1"/>
    </xf>
    <xf numFmtId="49" fontId="29" fillId="33" borderId="10" xfId="0" applyNumberFormat="1" applyFont="1" applyFill="1" applyBorder="1" applyAlignment="1">
      <alignment horizontal="center" vertical="top" wrapText="1"/>
    </xf>
    <xf numFmtId="49" fontId="38" fillId="0" borderId="10" xfId="0" applyNumberFormat="1" applyFont="1" applyFill="1" applyBorder="1" applyAlignment="1">
      <alignment horizontal="center" vertical="top" wrapText="1"/>
    </xf>
    <xf numFmtId="49" fontId="29" fillId="0" borderId="10" xfId="0" applyNumberFormat="1" applyFont="1" applyFill="1" applyBorder="1" applyAlignment="1">
      <alignment horizontal="center" vertical="top" wrapText="1"/>
    </xf>
    <xf numFmtId="49" fontId="25" fillId="24" borderId="15" xfId="0" applyNumberFormat="1" applyFont="1" applyFill="1" applyBorder="1" applyAlignment="1">
      <alignment horizontal="right" vertical="center"/>
    </xf>
    <xf numFmtId="49" fontId="25" fillId="24" borderId="16" xfId="0" applyNumberFormat="1" applyFont="1" applyFill="1" applyBorder="1" applyAlignment="1">
      <alignment horizontal="right" vertical="center"/>
    </xf>
    <xf numFmtId="49" fontId="25" fillId="24" borderId="11" xfId="0" applyNumberFormat="1" applyFont="1" applyFill="1" applyBorder="1" applyAlignment="1">
      <alignment horizontal="right" vertical="center"/>
    </xf>
    <xf numFmtId="0" fontId="20" fillId="0" borderId="18" xfId="0" applyFont="1" applyFill="1" applyBorder="1" applyAlignment="1">
      <alignment horizontal="center" vertical="center" wrapText="1"/>
    </xf>
    <xf numFmtId="49" fontId="38" fillId="33" borderId="10" xfId="0" applyNumberFormat="1" applyFont="1" applyFill="1" applyBorder="1" applyAlignment="1">
      <alignment horizontal="center" vertical="top" wrapText="1"/>
    </xf>
    <xf numFmtId="49" fontId="24" fillId="0" borderId="10" xfId="0" applyNumberFormat="1" applyFont="1" applyFill="1" applyBorder="1" applyAlignment="1">
      <alignment horizontal="left" vertical="top" wrapText="1"/>
    </xf>
    <xf numFmtId="49" fontId="24" fillId="0" borderId="10" xfId="0" applyNumberFormat="1" applyFont="1" applyFill="1" applyBorder="1" applyAlignment="1">
      <alignment horizontal="center" vertical="center" textRotation="90" wrapText="1"/>
    </xf>
    <xf numFmtId="49" fontId="38" fillId="0" borderId="10" xfId="0" applyNumberFormat="1" applyFont="1" applyFill="1" applyBorder="1" applyAlignment="1">
      <alignment horizontal="center" vertical="center" wrapText="1"/>
    </xf>
    <xf numFmtId="0" fontId="29" fillId="0" borderId="19" xfId="0" applyFont="1" applyBorder="1" applyAlignment="1">
      <alignment horizontal="center" vertical="center" textRotation="90"/>
    </xf>
    <xf numFmtId="0" fontId="29" fillId="0" borderId="18" xfId="0" applyFont="1" applyBorder="1" applyAlignment="1">
      <alignment horizontal="center" vertical="center" textRotation="90"/>
    </xf>
    <xf numFmtId="0" fontId="29" fillId="0" borderId="17" xfId="0" applyFont="1" applyBorder="1" applyAlignment="1">
      <alignment horizontal="center" vertical="center" textRotation="90"/>
    </xf>
    <xf numFmtId="49" fontId="25" fillId="8" borderId="15" xfId="0" applyNumberFormat="1" applyFont="1" applyFill="1" applyBorder="1" applyAlignment="1">
      <alignment horizontal="right" vertical="center"/>
    </xf>
    <xf numFmtId="49" fontId="25" fillId="8" borderId="16" xfId="0" applyNumberFormat="1" applyFont="1" applyFill="1" applyBorder="1" applyAlignment="1">
      <alignment horizontal="right" vertical="center"/>
    </xf>
    <xf numFmtId="49" fontId="25" fillId="8" borderId="11" xfId="0" applyNumberFormat="1" applyFont="1" applyFill="1" applyBorder="1" applyAlignment="1">
      <alignment horizontal="right" vertical="center"/>
    </xf>
    <xf numFmtId="0" fontId="31" fillId="24" borderId="15" xfId="0" applyFont="1" applyFill="1" applyBorder="1" applyAlignment="1">
      <alignment vertical="top"/>
    </xf>
    <xf numFmtId="0" fontId="31" fillId="24" borderId="16" xfId="0" applyFont="1" applyFill="1" applyBorder="1" applyAlignment="1">
      <alignment vertical="top"/>
    </xf>
    <xf numFmtId="0" fontId="31" fillId="24" borderId="11" xfId="0" applyFont="1" applyFill="1" applyBorder="1" applyAlignment="1">
      <alignment vertical="top"/>
    </xf>
    <xf numFmtId="0" fontId="25" fillId="8" borderId="15" xfId="0" applyFont="1" applyFill="1" applyBorder="1" applyAlignment="1">
      <alignment horizontal="left" vertical="top"/>
    </xf>
    <xf numFmtId="0" fontId="25" fillId="8" borderId="16" xfId="0" applyFont="1" applyFill="1" applyBorder="1" applyAlignment="1">
      <alignment horizontal="left" vertical="top"/>
    </xf>
    <xf numFmtId="0" fontId="25" fillId="8" borderId="11" xfId="0" applyFont="1" applyFill="1" applyBorder="1" applyAlignment="1">
      <alignment horizontal="left" vertical="top"/>
    </xf>
    <xf numFmtId="0" fontId="24" fillId="8" borderId="15" xfId="0" applyFont="1" applyFill="1" applyBorder="1" applyAlignment="1">
      <alignment vertical="top"/>
    </xf>
    <xf numFmtId="0" fontId="24" fillId="8" borderId="16" xfId="0" applyFont="1" applyFill="1" applyBorder="1" applyAlignment="1">
      <alignment vertical="top"/>
    </xf>
    <xf numFmtId="0" fontId="24" fillId="8" borderId="11" xfId="0" applyFont="1" applyFill="1" applyBorder="1" applyAlignment="1">
      <alignment vertical="top"/>
    </xf>
    <xf numFmtId="0" fontId="20" fillId="0" borderId="19" xfId="0" applyFont="1" applyFill="1" applyBorder="1" applyAlignment="1">
      <alignment horizontal="left" vertical="center" wrapText="1"/>
    </xf>
    <xf numFmtId="0" fontId="20" fillId="0" borderId="17" xfId="0" applyFont="1" applyFill="1" applyBorder="1" applyAlignment="1">
      <alignment horizontal="left" vertical="center" wrapText="1"/>
    </xf>
    <xf numFmtId="0" fontId="20" fillId="0" borderId="19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19" xfId="0" applyNumberFormat="1" applyFont="1" applyFill="1" applyBorder="1" applyAlignment="1">
      <alignment horizontal="center" vertical="center"/>
    </xf>
    <xf numFmtId="0" fontId="20" fillId="0" borderId="17" xfId="0" applyNumberFormat="1" applyFont="1" applyFill="1" applyBorder="1" applyAlignment="1">
      <alignment horizontal="center" vertical="center"/>
    </xf>
    <xf numFmtId="0" fontId="24" fillId="0" borderId="19" xfId="0" applyFont="1" applyBorder="1" applyAlignment="1">
      <alignment horizontal="left" vertical="top" wrapText="1"/>
    </xf>
    <xf numFmtId="0" fontId="24" fillId="0" borderId="18" xfId="0" applyFont="1" applyBorder="1" applyAlignment="1">
      <alignment horizontal="left" vertical="top" wrapText="1"/>
    </xf>
    <xf numFmtId="0" fontId="24" fillId="0" borderId="17" xfId="0" applyFont="1" applyBorder="1" applyAlignment="1">
      <alignment horizontal="left" vertical="top" wrapText="1"/>
    </xf>
    <xf numFmtId="49" fontId="24" fillId="0" borderId="19" xfId="0" applyNumberFormat="1" applyFont="1" applyFill="1" applyBorder="1" applyAlignment="1">
      <alignment horizontal="center" vertical="center" textRotation="90"/>
    </xf>
    <xf numFmtId="49" fontId="24" fillId="0" borderId="18" xfId="0" applyNumberFormat="1" applyFont="1" applyFill="1" applyBorder="1" applyAlignment="1">
      <alignment horizontal="center" vertical="center" textRotation="90"/>
    </xf>
    <xf numFmtId="49" fontId="24" fillId="0" borderId="17" xfId="0" applyNumberFormat="1" applyFont="1" applyFill="1" applyBorder="1" applyAlignment="1">
      <alignment horizontal="center" vertical="center" textRotation="90"/>
    </xf>
    <xf numFmtId="0" fontId="27" fillId="0" borderId="19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49" fontId="24" fillId="0" borderId="19" xfId="0" applyNumberFormat="1" applyFont="1" applyBorder="1" applyAlignment="1">
      <alignment horizontal="center" vertical="center" textRotation="90"/>
    </xf>
    <xf numFmtId="49" fontId="24" fillId="0" borderId="18" xfId="0" applyNumberFormat="1" applyFont="1" applyBorder="1" applyAlignment="1">
      <alignment horizontal="center" vertical="center" textRotation="90"/>
    </xf>
    <xf numFmtId="49" fontId="24" fillId="0" borderId="17" xfId="0" applyNumberFormat="1" applyFont="1" applyBorder="1" applyAlignment="1">
      <alignment horizontal="center" vertical="center" textRotation="90"/>
    </xf>
    <xf numFmtId="0" fontId="28" fillId="20" borderId="15" xfId="0" applyFont="1" applyFill="1" applyBorder="1"/>
    <xf numFmtId="0" fontId="28" fillId="20" borderId="16" xfId="0" applyFont="1" applyFill="1" applyBorder="1"/>
    <xf numFmtId="0" fontId="28" fillId="20" borderId="11" xfId="0" applyFont="1" applyFill="1" applyBorder="1"/>
    <xf numFmtId="164" fontId="24" fillId="39" borderId="20" xfId="0" applyNumberFormat="1" applyFont="1" applyFill="1" applyBorder="1" applyAlignment="1">
      <alignment horizontal="center" vertical="center" wrapText="1"/>
    </xf>
    <xf numFmtId="164" fontId="24" fillId="39" borderId="21" xfId="0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top"/>
    </xf>
    <xf numFmtId="49" fontId="25" fillId="8" borderId="10" xfId="0" applyNumberFormat="1" applyFont="1" applyFill="1" applyBorder="1" applyAlignment="1">
      <alignment horizontal="center" vertical="top"/>
    </xf>
    <xf numFmtId="49" fontId="25" fillId="24" borderId="10" xfId="0" applyNumberFormat="1" applyFont="1" applyFill="1" applyBorder="1" applyAlignment="1">
      <alignment horizontal="center" vertical="top"/>
    </xf>
    <xf numFmtId="49" fontId="24" fillId="0" borderId="10" xfId="0" applyNumberFormat="1" applyFont="1" applyFill="1" applyBorder="1" applyAlignment="1">
      <alignment horizontal="center" vertical="center" textRotation="90"/>
    </xf>
    <xf numFmtId="0" fontId="24" fillId="26" borderId="15" xfId="0" applyFont="1" applyFill="1" applyBorder="1" applyAlignment="1">
      <alignment horizontal="center" vertical="top"/>
    </xf>
    <xf numFmtId="0" fontId="24" fillId="26" borderId="16" xfId="0" applyFont="1" applyFill="1" applyBorder="1" applyAlignment="1">
      <alignment horizontal="center" vertical="top"/>
    </xf>
    <xf numFmtId="0" fontId="24" fillId="26" borderId="11" xfId="0" applyFont="1" applyFill="1" applyBorder="1" applyAlignment="1">
      <alignment horizontal="center" vertical="top"/>
    </xf>
    <xf numFmtId="0" fontId="29" fillId="0" borderId="19" xfId="0" applyFont="1" applyBorder="1" applyAlignment="1">
      <alignment horizontal="center" vertical="center" textRotation="90" wrapText="1"/>
    </xf>
    <xf numFmtId="0" fontId="29" fillId="0" borderId="18" xfId="0" applyFont="1" applyBorder="1" applyAlignment="1">
      <alignment horizontal="center" vertical="center" textRotation="90" wrapText="1"/>
    </xf>
    <xf numFmtId="0" fontId="29" fillId="0" borderId="17" xfId="0" applyFont="1" applyBorder="1" applyAlignment="1">
      <alignment horizontal="center" vertical="center" textRotation="90" wrapText="1"/>
    </xf>
    <xf numFmtId="0" fontId="32" fillId="0" borderId="19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38" fillId="0" borderId="19" xfId="0" applyFont="1" applyFill="1" applyBorder="1" applyAlignment="1">
      <alignment horizontal="left" vertical="center" wrapText="1"/>
    </xf>
    <xf numFmtId="0" fontId="38" fillId="0" borderId="17" xfId="0" applyFont="1" applyFill="1" applyBorder="1" applyAlignment="1">
      <alignment horizontal="left" vertical="center" wrapText="1"/>
    </xf>
    <xf numFmtId="164" fontId="0" fillId="0" borderId="17" xfId="0" applyNumberFormat="1" applyBorder="1" applyAlignment="1">
      <alignment horizontal="center" vertical="center" wrapText="1"/>
    </xf>
    <xf numFmtId="164" fontId="0" fillId="37" borderId="17" xfId="0" applyNumberFormat="1" applyFill="1" applyBorder="1" applyAlignment="1">
      <alignment horizontal="center" vertical="center"/>
    </xf>
    <xf numFmtId="164" fontId="33" fillId="37" borderId="19" xfId="0" applyNumberFormat="1" applyFont="1" applyFill="1" applyBorder="1" applyAlignment="1">
      <alignment horizontal="center" vertical="center"/>
    </xf>
    <xf numFmtId="164" fontId="33" fillId="37" borderId="17" xfId="0" applyNumberFormat="1" applyFont="1" applyFill="1" applyBorder="1" applyAlignment="1">
      <alignment horizontal="center" vertical="center"/>
    </xf>
    <xf numFmtId="164" fontId="33" fillId="39" borderId="19" xfId="0" applyNumberFormat="1" applyFont="1" applyFill="1" applyBorder="1" applyAlignment="1">
      <alignment horizontal="center" vertical="center"/>
    </xf>
    <xf numFmtId="164" fontId="33" fillId="39" borderId="17" xfId="0" applyNumberFormat="1" applyFont="1" applyFill="1" applyBorder="1" applyAlignment="1">
      <alignment horizontal="center" vertical="center"/>
    </xf>
    <xf numFmtId="0" fontId="27" fillId="30" borderId="19" xfId="0" applyFont="1" applyFill="1" applyBorder="1" applyAlignment="1">
      <alignment horizontal="center" vertical="center" wrapText="1"/>
    </xf>
    <xf numFmtId="0" fontId="27" fillId="30" borderId="18" xfId="0" applyFont="1" applyFill="1" applyBorder="1" applyAlignment="1">
      <alignment horizontal="center" vertical="center" wrapText="1"/>
    </xf>
    <xf numFmtId="0" fontId="27" fillId="30" borderId="17" xfId="0" applyFont="1" applyFill="1" applyBorder="1" applyAlignment="1">
      <alignment horizontal="center" vertical="center" wrapText="1"/>
    </xf>
    <xf numFmtId="49" fontId="25" fillId="0" borderId="19" xfId="0" applyNumberFormat="1" applyFont="1" applyFill="1" applyBorder="1" applyAlignment="1">
      <alignment horizontal="center" vertical="center" wrapText="1"/>
    </xf>
    <xf numFmtId="49" fontId="25" fillId="0" borderId="18" xfId="0" applyNumberFormat="1" applyFont="1" applyFill="1" applyBorder="1" applyAlignment="1">
      <alignment horizontal="center" vertical="center" wrapText="1"/>
    </xf>
    <xf numFmtId="49" fontId="25" fillId="0" borderId="17" xfId="0" applyNumberFormat="1" applyFont="1" applyFill="1" applyBorder="1" applyAlignment="1">
      <alignment horizontal="center" vertical="center" wrapText="1"/>
    </xf>
    <xf numFmtId="49" fontId="25" fillId="24" borderId="15" xfId="0" applyNumberFormat="1" applyFont="1" applyFill="1" applyBorder="1" applyAlignment="1">
      <alignment horizontal="right" vertical="top"/>
    </xf>
    <xf numFmtId="49" fontId="25" fillId="24" borderId="16" xfId="0" applyNumberFormat="1" applyFont="1" applyFill="1" applyBorder="1" applyAlignment="1">
      <alignment horizontal="right" vertical="top"/>
    </xf>
    <xf numFmtId="49" fontId="25" fillId="24" borderId="11" xfId="0" applyNumberFormat="1" applyFont="1" applyFill="1" applyBorder="1" applyAlignment="1">
      <alignment horizontal="right" vertical="top"/>
    </xf>
    <xf numFmtId="164" fontId="24" fillId="30" borderId="19" xfId="0" applyNumberFormat="1" applyFont="1" applyFill="1" applyBorder="1" applyAlignment="1">
      <alignment horizontal="center" vertical="center"/>
    </xf>
    <xf numFmtId="164" fontId="24" fillId="30" borderId="17" xfId="0" applyNumberFormat="1" applyFont="1" applyFill="1" applyBorder="1" applyAlignment="1">
      <alignment horizontal="center" vertical="center"/>
    </xf>
    <xf numFmtId="49" fontId="29" fillId="30" borderId="19" xfId="0" applyNumberFormat="1" applyFont="1" applyFill="1" applyBorder="1" applyAlignment="1">
      <alignment horizontal="left" vertical="center" textRotation="90"/>
    </xf>
    <xf numFmtId="49" fontId="29" fillId="30" borderId="18" xfId="0" applyNumberFormat="1" applyFont="1" applyFill="1" applyBorder="1" applyAlignment="1">
      <alignment horizontal="left" vertical="center" textRotation="90"/>
    </xf>
    <xf numFmtId="49" fontId="29" fillId="30" borderId="17" xfId="0" applyNumberFormat="1" applyFont="1" applyFill="1" applyBorder="1" applyAlignment="1">
      <alignment horizontal="left" vertical="center" textRotation="90"/>
    </xf>
    <xf numFmtId="0" fontId="24" fillId="20" borderId="15" xfId="0" applyFont="1" applyFill="1" applyBorder="1" applyAlignment="1">
      <alignment horizontal="left" vertical="top" wrapText="1"/>
    </xf>
    <xf numFmtId="0" fontId="24" fillId="20" borderId="16" xfId="0" applyFont="1" applyFill="1" applyBorder="1" applyAlignment="1">
      <alignment horizontal="left" vertical="top" wrapText="1"/>
    </xf>
    <xf numFmtId="0" fontId="24" fillId="20" borderId="11" xfId="0" applyFont="1" applyFill="1" applyBorder="1" applyAlignment="1">
      <alignment horizontal="left" vertical="top" wrapText="1"/>
    </xf>
    <xf numFmtId="49" fontId="25" fillId="0" borderId="19" xfId="0" applyNumberFormat="1" applyFont="1" applyFill="1" applyBorder="1" applyAlignment="1">
      <alignment horizontal="center" vertical="center"/>
    </xf>
    <xf numFmtId="49" fontId="25" fillId="0" borderId="17" xfId="0" applyNumberFormat="1" applyFont="1" applyFill="1" applyBorder="1" applyAlignment="1">
      <alignment horizontal="center" vertical="center"/>
    </xf>
    <xf numFmtId="0" fontId="25" fillId="0" borderId="19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/>
    </xf>
    <xf numFmtId="0" fontId="42" fillId="0" borderId="19" xfId="0" applyFont="1" applyFill="1" applyBorder="1" applyAlignment="1">
      <alignment horizontal="left" vertical="center" wrapText="1"/>
    </xf>
    <xf numFmtId="0" fontId="42" fillId="0" borderId="17" xfId="0" applyFont="1" applyFill="1" applyBorder="1" applyAlignment="1">
      <alignment horizontal="left" vertical="center" wrapText="1"/>
    </xf>
    <xf numFmtId="164" fontId="24" fillId="30" borderId="19" xfId="0" applyNumberFormat="1" applyFont="1" applyFill="1" applyBorder="1" applyAlignment="1">
      <alignment horizontal="center" vertical="center" wrapText="1"/>
    </xf>
    <xf numFmtId="164" fontId="24" fillId="30" borderId="17" xfId="0" applyNumberFormat="1" applyFont="1" applyFill="1" applyBorder="1" applyAlignment="1">
      <alignment horizontal="center" vertical="center" wrapText="1"/>
    </xf>
    <xf numFmtId="0" fontId="22" fillId="41" borderId="15" xfId="0" applyFont="1" applyFill="1" applyBorder="1" applyAlignment="1">
      <alignment horizontal="center" vertical="center" wrapText="1"/>
    </xf>
    <xf numFmtId="0" fontId="22" fillId="41" borderId="16" xfId="0" applyFont="1" applyFill="1" applyBorder="1" applyAlignment="1">
      <alignment horizontal="center" vertical="center" wrapText="1"/>
    </xf>
    <xf numFmtId="0" fontId="22" fillId="38" borderId="24" xfId="0" applyFont="1" applyFill="1" applyBorder="1" applyAlignment="1">
      <alignment horizontal="left" vertical="center"/>
    </xf>
    <xf numFmtId="0" fontId="22" fillId="38" borderId="25" xfId="0" applyFont="1" applyFill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 wrapText="1"/>
    </xf>
    <xf numFmtId="0" fontId="19" fillId="0" borderId="16" xfId="0" applyFont="1" applyBorder="1" applyAlignment="1">
      <alignment horizontal="left" vertical="center" wrapText="1"/>
    </xf>
    <xf numFmtId="0" fontId="22" fillId="38" borderId="0" xfId="0" applyFont="1" applyFill="1" applyBorder="1" applyAlignment="1">
      <alignment horizontal="left" vertical="center"/>
    </xf>
    <xf numFmtId="0" fontId="38" fillId="37" borderId="19" xfId="0" applyFont="1" applyFill="1" applyBorder="1" applyAlignment="1">
      <alignment horizontal="left" vertical="center" wrapText="1"/>
    </xf>
    <xf numFmtId="0" fontId="38" fillId="37" borderId="17" xfId="0" applyFont="1" applyFill="1" applyBorder="1" applyAlignment="1">
      <alignment horizontal="left" vertical="center" wrapText="1"/>
    </xf>
    <xf numFmtId="0" fontId="20" fillId="37" borderId="19" xfId="0" applyFont="1" applyFill="1" applyBorder="1" applyAlignment="1">
      <alignment horizontal="center" vertical="center"/>
    </xf>
    <xf numFmtId="0" fontId="20" fillId="37" borderId="17" xfId="0" applyFont="1" applyFill="1" applyBorder="1" applyAlignment="1">
      <alignment horizontal="center" vertical="center"/>
    </xf>
    <xf numFmtId="49" fontId="22" fillId="0" borderId="0" xfId="0" applyNumberFormat="1" applyFont="1" applyFill="1" applyBorder="1" applyAlignment="1">
      <alignment horizontal="center" vertical="center"/>
    </xf>
    <xf numFmtId="49" fontId="43" fillId="0" borderId="0" xfId="0" applyNumberFormat="1" applyFont="1" applyFill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164" fontId="24" fillId="42" borderId="19" xfId="0" applyNumberFormat="1" applyFont="1" applyFill="1" applyBorder="1" applyAlignment="1">
      <alignment horizontal="center" vertical="center"/>
    </xf>
    <xf numFmtId="164" fontId="24" fillId="42" borderId="17" xfId="0" applyNumberFormat="1" applyFont="1" applyFill="1" applyBorder="1" applyAlignment="1">
      <alignment horizontal="center" vertical="center"/>
    </xf>
    <xf numFmtId="49" fontId="25" fillId="25" borderId="19" xfId="0" applyNumberFormat="1" applyFont="1" applyFill="1" applyBorder="1" applyAlignment="1">
      <alignment horizontal="center" vertical="top"/>
    </xf>
    <xf numFmtId="49" fontId="25" fillId="25" borderId="18" xfId="0" applyNumberFormat="1" applyFont="1" applyFill="1" applyBorder="1" applyAlignment="1">
      <alignment horizontal="center" vertical="top"/>
    </xf>
    <xf numFmtId="49" fontId="25" fillId="25" borderId="17" xfId="0" applyNumberFormat="1" applyFont="1" applyFill="1" applyBorder="1" applyAlignment="1">
      <alignment horizontal="center" vertical="top"/>
    </xf>
    <xf numFmtId="49" fontId="25" fillId="35" borderId="19" xfId="0" applyNumberFormat="1" applyFont="1" applyFill="1" applyBorder="1" applyAlignment="1">
      <alignment horizontal="center" vertical="top"/>
    </xf>
    <xf numFmtId="49" fontId="25" fillId="35" borderId="18" xfId="0" applyNumberFormat="1" applyFont="1" applyFill="1" applyBorder="1" applyAlignment="1">
      <alignment horizontal="center" vertical="top"/>
    </xf>
    <xf numFmtId="49" fontId="25" fillId="35" borderId="17" xfId="0" applyNumberFormat="1" applyFont="1" applyFill="1" applyBorder="1" applyAlignment="1">
      <alignment horizontal="center" vertical="top"/>
    </xf>
    <xf numFmtId="49" fontId="24" fillId="0" borderId="18" xfId="0" applyNumberFormat="1" applyFont="1" applyFill="1" applyBorder="1" applyAlignment="1">
      <alignment horizontal="left" vertical="top" wrapText="1"/>
    </xf>
    <xf numFmtId="49" fontId="25" fillId="27" borderId="15" xfId="0" applyNumberFormat="1" applyFont="1" applyFill="1" applyBorder="1" applyAlignment="1">
      <alignment horizontal="right" vertical="center"/>
    </xf>
    <xf numFmtId="49" fontId="25" fillId="27" borderId="16" xfId="0" applyNumberFormat="1" applyFont="1" applyFill="1" applyBorder="1" applyAlignment="1">
      <alignment horizontal="right" vertical="center"/>
    </xf>
    <xf numFmtId="49" fontId="25" fillId="27" borderId="11" xfId="0" applyNumberFormat="1" applyFont="1" applyFill="1" applyBorder="1" applyAlignment="1">
      <alignment horizontal="right" vertical="center"/>
    </xf>
    <xf numFmtId="0" fontId="25" fillId="8" borderId="15" xfId="0" applyFont="1" applyFill="1" applyBorder="1" applyAlignment="1">
      <alignment vertical="top" wrapText="1"/>
    </xf>
    <xf numFmtId="0" fontId="25" fillId="8" borderId="16" xfId="0" applyFont="1" applyFill="1" applyBorder="1" applyAlignment="1">
      <alignment vertical="top" wrapText="1"/>
    </xf>
    <xf numFmtId="0" fontId="25" fillId="8" borderId="11" xfId="0" applyFont="1" applyFill="1" applyBorder="1" applyAlignment="1">
      <alignment vertical="top" wrapText="1"/>
    </xf>
    <xf numFmtId="0" fontId="24" fillId="27" borderId="15" xfId="0" applyFont="1" applyFill="1" applyBorder="1" applyAlignment="1">
      <alignment horizontal="center" vertical="top"/>
    </xf>
    <xf numFmtId="0" fontId="24" fillId="27" borderId="16" xfId="0" applyFont="1" applyFill="1" applyBorder="1" applyAlignment="1">
      <alignment horizontal="center" vertical="top"/>
    </xf>
    <xf numFmtId="0" fontId="24" fillId="27" borderId="11" xfId="0" applyFont="1" applyFill="1" applyBorder="1" applyAlignment="1">
      <alignment horizontal="center" vertical="top"/>
    </xf>
    <xf numFmtId="0" fontId="24" fillId="8" borderId="15" xfId="0" applyFont="1" applyFill="1" applyBorder="1" applyAlignment="1">
      <alignment vertical="top" wrapText="1"/>
    </xf>
    <xf numFmtId="0" fontId="24" fillId="8" borderId="16" xfId="0" applyFont="1" applyFill="1" applyBorder="1" applyAlignment="1">
      <alignment vertical="top" wrapText="1"/>
    </xf>
    <xf numFmtId="0" fontId="24" fillId="8" borderId="11" xfId="0" applyFont="1" applyFill="1" applyBorder="1" applyAlignment="1">
      <alignment vertical="top" wrapText="1"/>
    </xf>
    <xf numFmtId="0" fontId="20" fillId="0" borderId="19" xfId="0" applyNumberFormat="1" applyFont="1" applyFill="1" applyBorder="1" applyAlignment="1">
      <alignment horizontal="center" vertical="center" wrapText="1"/>
    </xf>
    <xf numFmtId="0" fontId="20" fillId="0" borderId="17" xfId="0" applyNumberFormat="1" applyFont="1" applyFill="1" applyBorder="1" applyAlignment="1">
      <alignment horizontal="center" vertical="center" wrapText="1"/>
    </xf>
    <xf numFmtId="0" fontId="24" fillId="24" borderId="15" xfId="0" applyFont="1" applyFill="1" applyBorder="1" applyAlignment="1">
      <alignment vertical="top" wrapText="1"/>
    </xf>
    <xf numFmtId="0" fontId="24" fillId="24" borderId="16" xfId="0" applyFont="1" applyFill="1" applyBorder="1" applyAlignment="1">
      <alignment vertical="top" wrapText="1"/>
    </xf>
    <xf numFmtId="0" fontId="24" fillId="24" borderId="11" xfId="0" applyFont="1" applyFill="1" applyBorder="1" applyAlignment="1">
      <alignment vertical="top" wrapText="1"/>
    </xf>
    <xf numFmtId="0" fontId="28" fillId="26" borderId="15" xfId="0" applyFont="1" applyFill="1" applyBorder="1" applyAlignment="1">
      <alignment horizontal="center" vertical="center"/>
    </xf>
    <xf numFmtId="0" fontId="28" fillId="26" borderId="16" xfId="0" applyFont="1" applyFill="1" applyBorder="1" applyAlignment="1">
      <alignment horizontal="center" vertical="center"/>
    </xf>
    <xf numFmtId="0" fontId="28" fillId="26" borderId="11" xfId="0" applyFont="1" applyFill="1" applyBorder="1" applyAlignment="1">
      <alignment horizontal="center" vertical="center"/>
    </xf>
    <xf numFmtId="0" fontId="20" fillId="29" borderId="15" xfId="0" applyFont="1" applyFill="1" applyBorder="1" applyAlignment="1">
      <alignment horizontal="left" vertical="top" wrapText="1"/>
    </xf>
    <xf numFmtId="0" fontId="20" fillId="29" borderId="16" xfId="0" applyFont="1" applyFill="1" applyBorder="1" applyAlignment="1">
      <alignment horizontal="left" vertical="top" wrapText="1"/>
    </xf>
    <xf numFmtId="0" fontId="20" fillId="29" borderId="11" xfId="0" applyFont="1" applyFill="1" applyBorder="1" applyAlignment="1">
      <alignment horizontal="left" vertical="top" wrapText="1"/>
    </xf>
    <xf numFmtId="0" fontId="24" fillId="8" borderId="15" xfId="0" applyFont="1" applyFill="1" applyBorder="1" applyAlignment="1">
      <alignment horizontal="center" vertical="center"/>
    </xf>
    <xf numFmtId="0" fontId="24" fillId="8" borderId="16" xfId="0" applyFont="1" applyFill="1" applyBorder="1" applyAlignment="1">
      <alignment horizontal="center" vertical="center"/>
    </xf>
    <xf numFmtId="0" fontId="24" fillId="8" borderId="11" xfId="0" applyFont="1" applyFill="1" applyBorder="1" applyAlignment="1">
      <alignment horizontal="center" vertical="center"/>
    </xf>
    <xf numFmtId="0" fontId="19" fillId="0" borderId="15" xfId="163" applyFont="1" applyBorder="1" applyAlignment="1">
      <alignment horizontal="center" vertical="top" wrapText="1"/>
    </xf>
    <xf numFmtId="0" fontId="19" fillId="0" borderId="11" xfId="163" applyFont="1" applyBorder="1" applyAlignment="1">
      <alignment horizontal="center" vertical="top" wrapText="1"/>
    </xf>
    <xf numFmtId="0" fontId="22" fillId="0" borderId="10" xfId="163" applyFont="1" applyBorder="1" applyAlignment="1">
      <alignment horizontal="center" vertical="center"/>
    </xf>
    <xf numFmtId="0" fontId="22" fillId="0" borderId="15" xfId="163" applyFont="1" applyBorder="1" applyAlignment="1">
      <alignment horizontal="center" vertical="center"/>
    </xf>
    <xf numFmtId="0" fontId="22" fillId="0" borderId="11" xfId="163" applyFont="1" applyBorder="1" applyAlignment="1">
      <alignment horizontal="center" vertical="center"/>
    </xf>
    <xf numFmtId="0" fontId="20" fillId="0" borderId="0" xfId="163" applyFont="1" applyFill="1" applyBorder="1" applyAlignment="1">
      <alignment horizontal="left" vertical="top" wrapText="1"/>
    </xf>
    <xf numFmtId="0" fontId="19" fillId="0" borderId="15" xfId="163" applyFont="1" applyBorder="1" applyAlignment="1">
      <alignment horizontal="left" vertical="top" wrapText="1"/>
    </xf>
    <xf numFmtId="0" fontId="19" fillId="0" borderId="11" xfId="163" applyFont="1" applyBorder="1" applyAlignment="1">
      <alignment horizontal="left" vertical="top" wrapText="1"/>
    </xf>
  </cellXfs>
  <cellStyles count="248">
    <cellStyle name="20% - Accent1" xfId="1"/>
    <cellStyle name="20% - Accent1 1" xfId="2"/>
    <cellStyle name="20% - Accent1 2" xfId="3"/>
    <cellStyle name="20% - Accent1 3" xfId="4"/>
    <cellStyle name="20% - Accent1 4" xfId="5"/>
    <cellStyle name="20% - Accent1 5" xfId="6"/>
    <cellStyle name="20% - Accent2" xfId="7"/>
    <cellStyle name="20% - Accent2 1" xfId="8"/>
    <cellStyle name="20% - Accent2 2" xfId="9"/>
    <cellStyle name="20% - Accent2 3" xfId="10"/>
    <cellStyle name="20% - Accent2 4" xfId="11"/>
    <cellStyle name="20% - Accent2 5" xfId="12"/>
    <cellStyle name="20% - Accent3" xfId="13"/>
    <cellStyle name="20% - Accent3 1" xfId="14"/>
    <cellStyle name="20% - Accent3 2" xfId="15"/>
    <cellStyle name="20% - Accent3 3" xfId="16"/>
    <cellStyle name="20% - Accent3 4" xfId="17"/>
    <cellStyle name="20% - Accent3 5" xfId="18"/>
    <cellStyle name="20% - Accent4" xfId="19"/>
    <cellStyle name="20% - Accent4 1" xfId="20"/>
    <cellStyle name="20% - Accent4 2" xfId="21"/>
    <cellStyle name="20% - Accent4 3" xfId="22"/>
    <cellStyle name="20% - Accent4 4" xfId="23"/>
    <cellStyle name="20% - Accent4 5" xfId="24"/>
    <cellStyle name="20% - Accent5" xfId="25"/>
    <cellStyle name="20% - Accent5 1" xfId="26"/>
    <cellStyle name="20% - Accent5 2" xfId="27"/>
    <cellStyle name="20% - Accent5 3" xfId="28"/>
    <cellStyle name="20% - Accent5 4" xfId="29"/>
    <cellStyle name="20% - Accent5 5" xfId="30"/>
    <cellStyle name="20% - Accent6" xfId="31"/>
    <cellStyle name="20% - Accent6 1" xfId="32"/>
    <cellStyle name="20% - Accent6 2" xfId="33"/>
    <cellStyle name="20% - Accent6 3" xfId="34"/>
    <cellStyle name="20% - Accent6 4" xfId="35"/>
    <cellStyle name="20% - Accent6 5" xfId="36"/>
    <cellStyle name="40% - Accent1" xfId="37"/>
    <cellStyle name="40% - Accent1 1" xfId="38"/>
    <cellStyle name="40% - Accent1 2" xfId="39"/>
    <cellStyle name="40% - Accent1 3" xfId="40"/>
    <cellStyle name="40% - Accent1 4" xfId="41"/>
    <cellStyle name="40% - Accent1 5" xfId="42"/>
    <cellStyle name="40% - Accent2" xfId="43"/>
    <cellStyle name="40% - Accent2 1" xfId="44"/>
    <cellStyle name="40% - Accent2 2" xfId="45"/>
    <cellStyle name="40% - Accent2 3" xfId="46"/>
    <cellStyle name="40% - Accent2 4" xfId="47"/>
    <cellStyle name="40% - Accent2 5" xfId="48"/>
    <cellStyle name="40% - Accent3" xfId="49"/>
    <cellStyle name="40% - Accent3 1" xfId="50"/>
    <cellStyle name="40% - Accent3 2" xfId="51"/>
    <cellStyle name="40% - Accent3 3" xfId="52"/>
    <cellStyle name="40% - Accent3 4" xfId="53"/>
    <cellStyle name="40% - Accent3 5" xfId="54"/>
    <cellStyle name="40% - Accent4" xfId="55"/>
    <cellStyle name="40% - Accent4 1" xfId="56"/>
    <cellStyle name="40% - Accent4 2" xfId="57"/>
    <cellStyle name="40% - Accent4 3" xfId="58"/>
    <cellStyle name="40% - Accent4 4" xfId="59"/>
    <cellStyle name="40% - Accent4 5" xfId="60"/>
    <cellStyle name="40% - Accent5" xfId="61"/>
    <cellStyle name="40% - Accent5 1" xfId="62"/>
    <cellStyle name="40% - Accent5 2" xfId="63"/>
    <cellStyle name="40% - Accent5 3" xfId="64"/>
    <cellStyle name="40% - Accent5 4" xfId="65"/>
    <cellStyle name="40% - Accent5 5" xfId="66"/>
    <cellStyle name="40% - Accent6" xfId="67"/>
    <cellStyle name="40% - Accent6 1" xfId="68"/>
    <cellStyle name="40% - Accent6 2" xfId="69"/>
    <cellStyle name="40% - Accent6 3" xfId="70"/>
    <cellStyle name="40% - Accent6 4" xfId="71"/>
    <cellStyle name="40% - Accent6 5" xfId="72"/>
    <cellStyle name="60% - Accent1" xfId="73"/>
    <cellStyle name="60% - Accent1 1" xfId="74"/>
    <cellStyle name="60% - Accent1 2" xfId="75"/>
    <cellStyle name="60% - Accent1 3" xfId="76"/>
    <cellStyle name="60% - Accent1 4" xfId="77"/>
    <cellStyle name="60% - Accent1 5" xfId="78"/>
    <cellStyle name="60% - Accent2" xfId="79"/>
    <cellStyle name="60% - Accent2 1" xfId="80"/>
    <cellStyle name="60% - Accent2 2" xfId="81"/>
    <cellStyle name="60% - Accent2 3" xfId="82"/>
    <cellStyle name="60% - Accent2 4" xfId="83"/>
    <cellStyle name="60% - Accent2 5" xfId="84"/>
    <cellStyle name="60% - Accent3" xfId="85"/>
    <cellStyle name="60% - Accent3 1" xfId="86"/>
    <cellStyle name="60% - Accent3 2" xfId="87"/>
    <cellStyle name="60% - Accent3 3" xfId="88"/>
    <cellStyle name="60% - Accent3 4" xfId="89"/>
    <cellStyle name="60% - Accent3 5" xfId="90"/>
    <cellStyle name="60% - Accent4" xfId="91"/>
    <cellStyle name="60% - Accent4 1" xfId="92"/>
    <cellStyle name="60% - Accent4 2" xfId="93"/>
    <cellStyle name="60% - Accent4 3" xfId="94"/>
    <cellStyle name="60% - Accent4 4" xfId="95"/>
    <cellStyle name="60% - Accent4 5" xfId="96"/>
    <cellStyle name="60% - Accent5" xfId="97"/>
    <cellStyle name="60% - Accent5 1" xfId="98"/>
    <cellStyle name="60% - Accent5 2" xfId="99"/>
    <cellStyle name="60% - Accent5 3" xfId="100"/>
    <cellStyle name="60% - Accent5 4" xfId="101"/>
    <cellStyle name="60% - Accent5 5" xfId="102"/>
    <cellStyle name="60% - Accent6" xfId="103"/>
    <cellStyle name="60% - Accent6 1" xfId="104"/>
    <cellStyle name="60% - Accent6 2" xfId="105"/>
    <cellStyle name="60% - Accent6 3" xfId="106"/>
    <cellStyle name="60% - Accent6 4" xfId="107"/>
    <cellStyle name="60% - Accent6 5" xfId="108"/>
    <cellStyle name="Accent1" xfId="109"/>
    <cellStyle name="Accent1 1" xfId="110"/>
    <cellStyle name="Accent1 2" xfId="111"/>
    <cellStyle name="Accent1 3" xfId="112"/>
    <cellStyle name="Accent1 4" xfId="113"/>
    <cellStyle name="Accent1 5" xfId="114"/>
    <cellStyle name="Accent2" xfId="115"/>
    <cellStyle name="Accent2 1" xfId="116"/>
    <cellStyle name="Accent2 2" xfId="117"/>
    <cellStyle name="Accent2 3" xfId="118"/>
    <cellStyle name="Accent2 4" xfId="119"/>
    <cellStyle name="Accent2 5" xfId="120"/>
    <cellStyle name="Accent3" xfId="121"/>
    <cellStyle name="Accent3 1" xfId="122"/>
    <cellStyle name="Accent3 2" xfId="123"/>
    <cellStyle name="Accent3 3" xfId="124"/>
    <cellStyle name="Accent3 4" xfId="125"/>
    <cellStyle name="Accent3 5" xfId="126"/>
    <cellStyle name="Accent4" xfId="127"/>
    <cellStyle name="Accent4 1" xfId="128"/>
    <cellStyle name="Accent4 2" xfId="129"/>
    <cellStyle name="Accent4 3" xfId="130"/>
    <cellStyle name="Accent4 4" xfId="131"/>
    <cellStyle name="Accent4 5" xfId="132"/>
    <cellStyle name="Accent5" xfId="133"/>
    <cellStyle name="Accent5 1" xfId="134"/>
    <cellStyle name="Accent5 2" xfId="135"/>
    <cellStyle name="Accent5 3" xfId="136"/>
    <cellStyle name="Accent5 4" xfId="137"/>
    <cellStyle name="Accent5 5" xfId="138"/>
    <cellStyle name="Accent6" xfId="139"/>
    <cellStyle name="Accent6 1" xfId="140"/>
    <cellStyle name="Accent6 2" xfId="141"/>
    <cellStyle name="Accent6 3" xfId="142"/>
    <cellStyle name="Accent6 4" xfId="143"/>
    <cellStyle name="Accent6 5" xfId="144"/>
    <cellStyle name="Bad" xfId="145"/>
    <cellStyle name="Bad 1" xfId="146"/>
    <cellStyle name="Bad 2" xfId="147"/>
    <cellStyle name="Bad 3" xfId="148"/>
    <cellStyle name="Bad 4" xfId="149"/>
    <cellStyle name="Bad 5" xfId="150"/>
    <cellStyle name="Calculation" xfId="151"/>
    <cellStyle name="Calculation 1" xfId="152"/>
    <cellStyle name="Calculation 2" xfId="153"/>
    <cellStyle name="Calculation 3" xfId="154"/>
    <cellStyle name="Calculation 4" xfId="155"/>
    <cellStyle name="Calculation 5" xfId="156"/>
    <cellStyle name="Check Cell" xfId="157"/>
    <cellStyle name="Check Cell 1" xfId="158"/>
    <cellStyle name="Check Cell 2" xfId="159"/>
    <cellStyle name="Check Cell 3" xfId="160"/>
    <cellStyle name="Check Cell 4" xfId="161"/>
    <cellStyle name="Check Cell 5" xfId="162"/>
    <cellStyle name="Excel Built-in Normal" xfId="163"/>
    <cellStyle name="Explanatory Text" xfId="164"/>
    <cellStyle name="Explanatory Text 1" xfId="165"/>
    <cellStyle name="Explanatory Text 2" xfId="166"/>
    <cellStyle name="Explanatory Text 3" xfId="167"/>
    <cellStyle name="Explanatory Text 4" xfId="168"/>
    <cellStyle name="Explanatory Text 5" xfId="169"/>
    <cellStyle name="Good" xfId="170"/>
    <cellStyle name="Good 1" xfId="171"/>
    <cellStyle name="Good 2" xfId="172"/>
    <cellStyle name="Good 3" xfId="173"/>
    <cellStyle name="Good 4" xfId="174"/>
    <cellStyle name="Good 5" xfId="175"/>
    <cellStyle name="Heading 1" xfId="176"/>
    <cellStyle name="Heading 1 1" xfId="177"/>
    <cellStyle name="Heading 1 2" xfId="178"/>
    <cellStyle name="Heading 1 3" xfId="179"/>
    <cellStyle name="Heading 1 4" xfId="180"/>
    <cellStyle name="Heading 1 5" xfId="181"/>
    <cellStyle name="Heading 2" xfId="182"/>
    <cellStyle name="Heading 2 1" xfId="183"/>
    <cellStyle name="Heading 2 2" xfId="184"/>
    <cellStyle name="Heading 2 3" xfId="185"/>
    <cellStyle name="Heading 2 4" xfId="186"/>
    <cellStyle name="Heading 2 5" xfId="187"/>
    <cellStyle name="Heading 3" xfId="188"/>
    <cellStyle name="Heading 3 1" xfId="189"/>
    <cellStyle name="Heading 3 2" xfId="190"/>
    <cellStyle name="Heading 3 3" xfId="191"/>
    <cellStyle name="Heading 3 4" xfId="192"/>
    <cellStyle name="Heading 3 5" xfId="193"/>
    <cellStyle name="Heading 4" xfId="194"/>
    <cellStyle name="Heading 4 1" xfId="195"/>
    <cellStyle name="Heading 4 2" xfId="196"/>
    <cellStyle name="Heading 4 3" xfId="197"/>
    <cellStyle name="Heading 4 4" xfId="198"/>
    <cellStyle name="Heading 4 5" xfId="199"/>
    <cellStyle name="Input" xfId="200"/>
    <cellStyle name="Input 1" xfId="201"/>
    <cellStyle name="Input 2" xfId="202"/>
    <cellStyle name="Input 3" xfId="203"/>
    <cellStyle name="Input 4" xfId="204"/>
    <cellStyle name="Input 5" xfId="205"/>
    <cellStyle name="Įprastas" xfId="0" builtinId="0"/>
    <cellStyle name="Linked Cell" xfId="206"/>
    <cellStyle name="Linked Cell 1" xfId="207"/>
    <cellStyle name="Linked Cell 2" xfId="208"/>
    <cellStyle name="Linked Cell 3" xfId="209"/>
    <cellStyle name="Linked Cell 4" xfId="210"/>
    <cellStyle name="Linked Cell 5" xfId="211"/>
    <cellStyle name="Neutral" xfId="212"/>
    <cellStyle name="Neutral 1" xfId="213"/>
    <cellStyle name="Neutral 2" xfId="214"/>
    <cellStyle name="Neutral 3" xfId="215"/>
    <cellStyle name="Neutral 4" xfId="216"/>
    <cellStyle name="Neutral 5" xfId="217"/>
    <cellStyle name="Note" xfId="218"/>
    <cellStyle name="Note 1" xfId="219"/>
    <cellStyle name="Note 2" xfId="220"/>
    <cellStyle name="Note 3" xfId="221"/>
    <cellStyle name="Note 4" xfId="222"/>
    <cellStyle name="Note 5" xfId="223"/>
    <cellStyle name="Output" xfId="224"/>
    <cellStyle name="Output 1" xfId="225"/>
    <cellStyle name="Output 2" xfId="226"/>
    <cellStyle name="Output 3" xfId="227"/>
    <cellStyle name="Output 4" xfId="228"/>
    <cellStyle name="Output 5" xfId="229"/>
    <cellStyle name="Title" xfId="230"/>
    <cellStyle name="Title 1" xfId="231"/>
    <cellStyle name="Title 2" xfId="232"/>
    <cellStyle name="Title 3" xfId="233"/>
    <cellStyle name="Title 4" xfId="234"/>
    <cellStyle name="Title 5" xfId="235"/>
    <cellStyle name="Total" xfId="236"/>
    <cellStyle name="Total 1" xfId="237"/>
    <cellStyle name="Total 2" xfId="238"/>
    <cellStyle name="Total 3" xfId="239"/>
    <cellStyle name="Total 4" xfId="240"/>
    <cellStyle name="Total 5" xfId="241"/>
    <cellStyle name="Warning Text" xfId="242"/>
    <cellStyle name="Warning Text 1" xfId="243"/>
    <cellStyle name="Warning Text 2" xfId="244"/>
    <cellStyle name="Warning Text 3" xfId="245"/>
    <cellStyle name="Warning Text 4" xfId="246"/>
    <cellStyle name="Warning Text 5" xfId="24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C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F157"/>
  <sheetViews>
    <sheetView tabSelected="1" zoomScale="112" zoomScaleNormal="112" workbookViewId="0">
      <pane ySplit="11" topLeftCell="A12" activePane="bottomLeft" state="frozen"/>
      <selection pane="bottomLeft" activeCell="R14" sqref="R14"/>
    </sheetView>
  </sheetViews>
  <sheetFormatPr defaultRowHeight="12.75" x14ac:dyDescent="0.2"/>
  <cols>
    <col min="1" max="1" width="3.28515625" customWidth="1"/>
    <col min="2" max="2" width="3.85546875" customWidth="1"/>
    <col min="3" max="3" width="3.5703125" customWidth="1"/>
    <col min="4" max="4" width="21.28515625" customWidth="1"/>
    <col min="5" max="5" width="5.42578125" customWidth="1"/>
    <col min="6" max="6" width="7.5703125" customWidth="1"/>
    <col min="7" max="7" width="10.5703125" customWidth="1"/>
    <col min="8" max="9" width="11" customWidth="1"/>
    <col min="10" max="10" width="9" customWidth="1"/>
    <col min="11" max="11" width="9.42578125" customWidth="1"/>
    <col min="12" max="12" width="23.7109375" customWidth="1"/>
    <col min="13" max="13" width="6.5703125" customWidth="1"/>
    <col min="14" max="14" width="6.140625" customWidth="1"/>
    <col min="15" max="15" width="7.140625" customWidth="1"/>
  </cols>
  <sheetData>
    <row r="1" spans="1:240" s="176" customFormat="1" ht="15.75" x14ac:dyDescent="0.2">
      <c r="A1" s="207"/>
      <c r="B1" s="207"/>
      <c r="C1" s="207"/>
      <c r="D1" s="207"/>
      <c r="E1" s="208"/>
      <c r="F1" s="208"/>
      <c r="G1" s="207"/>
      <c r="H1" s="207"/>
      <c r="I1" s="207"/>
      <c r="J1" s="207"/>
      <c r="K1" s="207"/>
      <c r="L1" s="210" t="s">
        <v>208</v>
      </c>
      <c r="M1" s="210"/>
      <c r="N1" s="210"/>
      <c r="O1" s="210"/>
      <c r="P1" s="3"/>
      <c r="Q1" s="3"/>
      <c r="R1" s="209"/>
      <c r="S1" s="209"/>
      <c r="T1" s="209"/>
      <c r="U1" s="209"/>
    </row>
    <row r="2" spans="1:240" s="176" customFormat="1" ht="15.75" x14ac:dyDescent="0.2">
      <c r="A2" s="207"/>
      <c r="B2" s="207"/>
      <c r="C2" s="207"/>
      <c r="D2" s="207"/>
      <c r="E2" s="208"/>
      <c r="F2" s="208"/>
      <c r="G2" s="207"/>
      <c r="H2" s="207"/>
      <c r="I2" s="207"/>
      <c r="J2" s="207"/>
      <c r="K2" s="207"/>
      <c r="L2" s="210" t="s">
        <v>209</v>
      </c>
      <c r="M2" s="210"/>
      <c r="N2" s="210"/>
      <c r="O2" s="210"/>
      <c r="P2" s="3"/>
      <c r="Q2" s="3"/>
      <c r="R2" s="209"/>
      <c r="S2" s="209"/>
      <c r="T2" s="209"/>
      <c r="U2" s="209"/>
    </row>
    <row r="3" spans="1:240" s="176" customFormat="1" ht="15.75" x14ac:dyDescent="0.2">
      <c r="A3" s="207"/>
      <c r="B3" s="207"/>
      <c r="C3" s="207"/>
      <c r="D3" s="207"/>
      <c r="E3" s="208"/>
      <c r="F3" s="208"/>
      <c r="G3" s="207"/>
      <c r="H3" s="207"/>
      <c r="I3" s="207"/>
      <c r="J3" s="207"/>
      <c r="K3" s="207"/>
      <c r="L3" s="210" t="s">
        <v>210</v>
      </c>
      <c r="M3" s="210"/>
      <c r="N3" s="210"/>
      <c r="O3" s="210"/>
      <c r="P3" s="3"/>
      <c r="Q3" s="3"/>
      <c r="R3" s="209"/>
      <c r="S3" s="209"/>
      <c r="T3" s="209"/>
      <c r="U3" s="209"/>
    </row>
    <row r="4" spans="1:240" s="176" customFormat="1" ht="15.75" x14ac:dyDescent="0.2">
      <c r="A4" s="207"/>
      <c r="B4" s="207"/>
      <c r="C4" s="207"/>
      <c r="D4" s="207"/>
      <c r="E4" s="208"/>
      <c r="F4" s="208"/>
      <c r="G4" s="207"/>
      <c r="H4" s="207"/>
      <c r="I4" s="207"/>
      <c r="J4" s="207"/>
      <c r="K4" s="207"/>
      <c r="L4" s="210" t="s">
        <v>211</v>
      </c>
      <c r="M4" s="210"/>
      <c r="N4" s="210"/>
      <c r="O4" s="210"/>
      <c r="P4" s="3"/>
      <c r="Q4" s="3"/>
      <c r="R4" s="209"/>
      <c r="S4" s="209"/>
      <c r="T4" s="209"/>
      <c r="U4" s="209"/>
    </row>
    <row r="5" spans="1:240" s="176" customFormat="1" ht="15.75" x14ac:dyDescent="0.2">
      <c r="A5" s="207"/>
      <c r="B5" s="207"/>
      <c r="C5" s="207"/>
      <c r="D5" s="207"/>
      <c r="E5" s="208"/>
      <c r="F5" s="208"/>
      <c r="G5" s="207"/>
      <c r="H5" s="207"/>
      <c r="I5" s="207"/>
      <c r="J5" s="207"/>
      <c r="K5" s="207"/>
      <c r="L5" s="210" t="s">
        <v>212</v>
      </c>
      <c r="M5" s="210"/>
      <c r="N5" s="210"/>
      <c r="O5" s="210"/>
      <c r="P5" s="3"/>
      <c r="Q5" s="3"/>
      <c r="R5" s="209"/>
      <c r="S5" s="209"/>
      <c r="T5" s="209"/>
      <c r="U5" s="209"/>
    </row>
    <row r="6" spans="1:240" s="176" customFormat="1" ht="15.75" x14ac:dyDescent="0.2">
      <c r="A6" s="301" t="s">
        <v>171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</row>
    <row r="7" spans="1:240" s="176" customFormat="1" ht="15.75" customHeight="1" x14ac:dyDescent="0.2">
      <c r="A7" s="309" t="s">
        <v>86</v>
      </c>
      <c r="B7" s="309"/>
      <c r="C7" s="309"/>
      <c r="D7" s="309"/>
      <c r="E7" s="309"/>
      <c r="F7" s="309"/>
      <c r="G7" s="309"/>
      <c r="H7" s="309"/>
      <c r="I7" s="309"/>
      <c r="J7" s="309"/>
      <c r="K7" s="309"/>
      <c r="L7" s="309"/>
      <c r="M7" s="309"/>
      <c r="N7" s="309"/>
      <c r="O7" s="309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</row>
    <row r="8" spans="1:240" s="176" customFormat="1" ht="15" x14ac:dyDescent="0.2">
      <c r="A8" s="1"/>
      <c r="B8" s="1"/>
      <c r="C8" s="1"/>
      <c r="D8" s="1"/>
      <c r="E8" s="1"/>
      <c r="F8" s="2"/>
      <c r="G8" s="1"/>
      <c r="H8" s="1"/>
      <c r="I8" s="1"/>
      <c r="J8" s="1"/>
      <c r="K8" s="1"/>
      <c r="L8" s="302" t="s">
        <v>129</v>
      </c>
      <c r="M8" s="302"/>
      <c r="N8" s="302"/>
      <c r="O8" s="302"/>
    </row>
    <row r="9" spans="1:240" s="176" customFormat="1" ht="15" x14ac:dyDescent="0.2">
      <c r="A9" s="303" t="s">
        <v>0</v>
      </c>
      <c r="B9" s="303" t="s">
        <v>1</v>
      </c>
      <c r="C9" s="303" t="s">
        <v>2</v>
      </c>
      <c r="D9" s="329" t="s">
        <v>3</v>
      </c>
      <c r="E9" s="306" t="s">
        <v>4</v>
      </c>
      <c r="F9" s="306" t="s">
        <v>5</v>
      </c>
      <c r="G9" s="306" t="s">
        <v>137</v>
      </c>
      <c r="H9" s="306" t="s">
        <v>131</v>
      </c>
      <c r="I9" s="306" t="s">
        <v>132</v>
      </c>
      <c r="J9" s="306" t="s">
        <v>133</v>
      </c>
      <c r="K9" s="306" t="s">
        <v>134</v>
      </c>
      <c r="L9" s="310" t="s">
        <v>6</v>
      </c>
      <c r="M9" s="311"/>
      <c r="N9" s="311"/>
      <c r="O9" s="312"/>
    </row>
    <row r="10" spans="1:240" ht="15" customHeight="1" x14ac:dyDescent="0.2">
      <c r="A10" s="304"/>
      <c r="B10" s="304"/>
      <c r="C10" s="304"/>
      <c r="D10" s="330"/>
      <c r="E10" s="307"/>
      <c r="F10" s="307"/>
      <c r="G10" s="335"/>
      <c r="H10" s="335"/>
      <c r="I10" s="335"/>
      <c r="J10" s="307"/>
      <c r="K10" s="307"/>
      <c r="L10" s="306" t="s">
        <v>135</v>
      </c>
      <c r="M10" s="310" t="s">
        <v>8</v>
      </c>
      <c r="N10" s="311"/>
      <c r="O10" s="312"/>
    </row>
    <row r="11" spans="1:240" ht="87.75" customHeight="1" x14ac:dyDescent="0.2">
      <c r="A11" s="305"/>
      <c r="B11" s="305"/>
      <c r="C11" s="305"/>
      <c r="D11" s="331"/>
      <c r="E11" s="308"/>
      <c r="F11" s="308"/>
      <c r="G11" s="336"/>
      <c r="H11" s="336"/>
      <c r="I11" s="336"/>
      <c r="J11" s="308"/>
      <c r="K11" s="308"/>
      <c r="L11" s="308"/>
      <c r="M11" s="9" t="s">
        <v>172</v>
      </c>
      <c r="N11" s="9" t="s">
        <v>173</v>
      </c>
      <c r="O11" s="9" t="s">
        <v>174</v>
      </c>
    </row>
    <row r="12" spans="1:240" ht="18" customHeight="1" x14ac:dyDescent="0.2">
      <c r="A12" s="319" t="s">
        <v>187</v>
      </c>
      <c r="B12" s="320"/>
      <c r="C12" s="320"/>
      <c r="D12" s="32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1"/>
    </row>
    <row r="13" spans="1:240" ht="18" customHeight="1" x14ac:dyDescent="0.2">
      <c r="A13" s="322" t="s">
        <v>84</v>
      </c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  <c r="N13" s="323"/>
      <c r="O13" s="324"/>
    </row>
    <row r="14" spans="1:240" ht="17.25" customHeight="1" x14ac:dyDescent="0.2">
      <c r="A14" s="10" t="s">
        <v>9</v>
      </c>
      <c r="B14" s="313" t="s">
        <v>136</v>
      </c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314"/>
      <c r="O14" s="315"/>
    </row>
    <row r="15" spans="1:240" ht="33" customHeight="1" x14ac:dyDescent="0.2">
      <c r="A15" s="11" t="s">
        <v>9</v>
      </c>
      <c r="B15" s="12" t="s">
        <v>9</v>
      </c>
      <c r="C15" s="332" t="s">
        <v>85</v>
      </c>
      <c r="D15" s="333"/>
      <c r="E15" s="333"/>
      <c r="F15" s="333"/>
      <c r="G15" s="333"/>
      <c r="H15" s="333"/>
      <c r="I15" s="333"/>
      <c r="J15" s="333"/>
      <c r="K15" s="333"/>
      <c r="L15" s="333"/>
      <c r="M15" s="333"/>
      <c r="N15" s="333"/>
      <c r="O15" s="334"/>
    </row>
    <row r="16" spans="1:240" ht="18.75" customHeight="1" x14ac:dyDescent="0.2">
      <c r="A16" s="325" t="s">
        <v>9</v>
      </c>
      <c r="B16" s="316" t="s">
        <v>9</v>
      </c>
      <c r="C16" s="216" t="s">
        <v>10</v>
      </c>
      <c r="D16" s="342" t="s">
        <v>201</v>
      </c>
      <c r="E16" s="348" t="s">
        <v>146</v>
      </c>
      <c r="F16" s="251" t="s">
        <v>191</v>
      </c>
      <c r="G16" s="253">
        <v>134</v>
      </c>
      <c r="H16" s="253"/>
      <c r="I16" s="255"/>
      <c r="J16" s="253"/>
      <c r="K16" s="253"/>
      <c r="L16" s="249" t="s">
        <v>110</v>
      </c>
      <c r="M16" s="292"/>
      <c r="N16" s="292"/>
      <c r="O16" s="292"/>
    </row>
    <row r="17" spans="1:15" ht="24.75" customHeight="1" x14ac:dyDescent="0.2">
      <c r="A17" s="326"/>
      <c r="B17" s="317"/>
      <c r="C17" s="341"/>
      <c r="D17" s="343"/>
      <c r="E17" s="349"/>
      <c r="F17" s="340"/>
      <c r="G17" s="281"/>
      <c r="H17" s="281"/>
      <c r="I17" s="265"/>
      <c r="J17" s="281"/>
      <c r="K17" s="281"/>
      <c r="L17" s="284"/>
      <c r="M17" s="328"/>
      <c r="N17" s="328"/>
      <c r="O17" s="328"/>
    </row>
    <row r="18" spans="1:15" s="176" customFormat="1" ht="49.5" customHeight="1" x14ac:dyDescent="0.2">
      <c r="A18" s="326"/>
      <c r="B18" s="317"/>
      <c r="C18" s="341"/>
      <c r="D18" s="343"/>
      <c r="E18" s="349"/>
      <c r="F18" s="185" t="s">
        <v>199</v>
      </c>
      <c r="G18" s="179"/>
      <c r="H18" s="179">
        <v>86.8</v>
      </c>
      <c r="I18" s="178">
        <v>86.8</v>
      </c>
      <c r="J18" s="177"/>
      <c r="K18" s="177"/>
      <c r="L18" s="124" t="s">
        <v>200</v>
      </c>
      <c r="M18" s="125">
        <v>1</v>
      </c>
      <c r="N18" s="181"/>
      <c r="O18" s="181"/>
    </row>
    <row r="19" spans="1:15" ht="24" customHeight="1" x14ac:dyDescent="0.2">
      <c r="A19" s="327"/>
      <c r="B19" s="318"/>
      <c r="C19" s="217"/>
      <c r="D19" s="344"/>
      <c r="E19" s="350"/>
      <c r="F19" s="14" t="s">
        <v>7</v>
      </c>
      <c r="G19" s="63">
        <f>SUM(G16:G18)</f>
        <v>134</v>
      </c>
      <c r="H19" s="63">
        <f t="shared" ref="H19:K19" si="0">SUM(H16:H18)</f>
        <v>86.8</v>
      </c>
      <c r="I19" s="63">
        <f t="shared" si="0"/>
        <v>86.8</v>
      </c>
      <c r="J19" s="63">
        <f t="shared" si="0"/>
        <v>0</v>
      </c>
      <c r="K19" s="63">
        <f t="shared" si="0"/>
        <v>0</v>
      </c>
      <c r="L19" s="337"/>
      <c r="M19" s="338"/>
      <c r="N19" s="338"/>
      <c r="O19" s="339"/>
    </row>
    <row r="20" spans="1:15" ht="33.75" customHeight="1" x14ac:dyDescent="0.2">
      <c r="A20" s="325" t="s">
        <v>9</v>
      </c>
      <c r="B20" s="227" t="s">
        <v>9</v>
      </c>
      <c r="C20" s="230" t="s">
        <v>13</v>
      </c>
      <c r="D20" s="345" t="s">
        <v>83</v>
      </c>
      <c r="E20" s="224" t="s">
        <v>147</v>
      </c>
      <c r="F20" s="139" t="s">
        <v>191</v>
      </c>
      <c r="G20" s="102"/>
      <c r="H20" s="102">
        <v>85</v>
      </c>
      <c r="I20" s="117"/>
      <c r="J20" s="103">
        <v>70</v>
      </c>
      <c r="K20" s="103"/>
      <c r="L20" s="107" t="s">
        <v>206</v>
      </c>
      <c r="M20" s="108">
        <v>55</v>
      </c>
      <c r="N20" s="108">
        <v>45</v>
      </c>
      <c r="O20" s="108"/>
    </row>
    <row r="21" spans="1:15" s="176" customFormat="1" ht="36" customHeight="1" x14ac:dyDescent="0.2">
      <c r="A21" s="326"/>
      <c r="B21" s="228"/>
      <c r="C21" s="231"/>
      <c r="D21" s="346"/>
      <c r="E21" s="225"/>
      <c r="F21" s="201" t="s">
        <v>11</v>
      </c>
      <c r="G21" s="200"/>
      <c r="H21" s="200">
        <v>11.1</v>
      </c>
      <c r="I21" s="200">
        <v>11.1</v>
      </c>
      <c r="J21" s="202"/>
      <c r="K21" s="202"/>
      <c r="L21" s="351" t="s">
        <v>207</v>
      </c>
      <c r="M21" s="292">
        <v>100</v>
      </c>
      <c r="N21" s="292"/>
      <c r="O21" s="292"/>
    </row>
    <row r="22" spans="1:15" s="176" customFormat="1" ht="36" customHeight="1" x14ac:dyDescent="0.2">
      <c r="A22" s="326"/>
      <c r="B22" s="228"/>
      <c r="C22" s="231"/>
      <c r="D22" s="346"/>
      <c r="E22" s="225"/>
      <c r="F22" s="201" t="s">
        <v>199</v>
      </c>
      <c r="G22" s="200"/>
      <c r="H22" s="200">
        <v>2.9</v>
      </c>
      <c r="I22" s="200">
        <v>2.9</v>
      </c>
      <c r="J22" s="202"/>
      <c r="K22" s="202"/>
      <c r="L22" s="351"/>
      <c r="M22" s="293"/>
      <c r="N22" s="293"/>
      <c r="O22" s="293"/>
    </row>
    <row r="23" spans="1:15" ht="31.5" customHeight="1" x14ac:dyDescent="0.2">
      <c r="A23" s="327"/>
      <c r="B23" s="229"/>
      <c r="C23" s="232"/>
      <c r="D23" s="347"/>
      <c r="E23" s="226"/>
      <c r="F23" s="14" t="s">
        <v>7</v>
      </c>
      <c r="G23" s="63">
        <f>SUM(G20+G21+G22)</f>
        <v>0</v>
      </c>
      <c r="H23" s="63">
        <f t="shared" ref="H23:K23" si="1">SUM(H20+H21+H22)</f>
        <v>99</v>
      </c>
      <c r="I23" s="63">
        <f t="shared" si="1"/>
        <v>14</v>
      </c>
      <c r="J23" s="63">
        <f t="shared" si="1"/>
        <v>70</v>
      </c>
      <c r="K23" s="63">
        <f t="shared" si="1"/>
        <v>0</v>
      </c>
      <c r="L23" s="287"/>
      <c r="M23" s="288"/>
      <c r="N23" s="288"/>
      <c r="O23" s="289"/>
    </row>
    <row r="24" spans="1:15" ht="43.5" customHeight="1" x14ac:dyDescent="0.2">
      <c r="A24" s="325" t="s">
        <v>9</v>
      </c>
      <c r="B24" s="227" t="s">
        <v>9</v>
      </c>
      <c r="C24" s="230" t="s">
        <v>16</v>
      </c>
      <c r="D24" s="218" t="s">
        <v>68</v>
      </c>
      <c r="E24" s="224" t="s">
        <v>148</v>
      </c>
      <c r="F24" s="139" t="s">
        <v>191</v>
      </c>
      <c r="G24" s="102"/>
      <c r="H24" s="102">
        <v>166</v>
      </c>
      <c r="I24" s="117"/>
      <c r="J24" s="103"/>
      <c r="K24" s="103"/>
      <c r="L24" s="107" t="s">
        <v>126</v>
      </c>
      <c r="M24" s="108">
        <v>100</v>
      </c>
      <c r="N24" s="108"/>
      <c r="O24" s="108"/>
    </row>
    <row r="25" spans="1:15" ht="36.75" customHeight="1" x14ac:dyDescent="0.2">
      <c r="A25" s="327"/>
      <c r="B25" s="229"/>
      <c r="C25" s="232"/>
      <c r="D25" s="219"/>
      <c r="E25" s="226"/>
      <c r="F25" s="14" t="s">
        <v>7</v>
      </c>
      <c r="G25" s="63">
        <f>SUM(G24:G24)</f>
        <v>0</v>
      </c>
      <c r="H25" s="63">
        <f>SUM(H24:H24)</f>
        <v>166</v>
      </c>
      <c r="I25" s="63">
        <f>SUM(I24:I24)</f>
        <v>0</v>
      </c>
      <c r="J25" s="63">
        <f>SUM(J24:J24)</f>
        <v>0</v>
      </c>
      <c r="K25" s="63">
        <f>SUM(K24:K24)</f>
        <v>0</v>
      </c>
      <c r="L25" s="287"/>
      <c r="M25" s="288"/>
      <c r="N25" s="288"/>
      <c r="O25" s="289"/>
    </row>
    <row r="26" spans="1:15" ht="54" customHeight="1" x14ac:dyDescent="0.2">
      <c r="A26" s="325" t="s">
        <v>9</v>
      </c>
      <c r="B26" s="227" t="s">
        <v>9</v>
      </c>
      <c r="C26" s="230" t="s">
        <v>17</v>
      </c>
      <c r="D26" s="218" t="s">
        <v>75</v>
      </c>
      <c r="E26" s="240" t="s">
        <v>149</v>
      </c>
      <c r="F26" s="139" t="s">
        <v>191</v>
      </c>
      <c r="G26" s="102"/>
      <c r="H26" s="102">
        <v>436</v>
      </c>
      <c r="I26" s="117"/>
      <c r="J26" s="103">
        <v>190</v>
      </c>
      <c r="K26" s="103"/>
      <c r="L26" s="107" t="s">
        <v>125</v>
      </c>
      <c r="M26" s="108">
        <v>70</v>
      </c>
      <c r="N26" s="108">
        <v>30</v>
      </c>
      <c r="O26" s="106"/>
    </row>
    <row r="27" spans="1:15" ht="30" customHeight="1" x14ac:dyDescent="0.2">
      <c r="A27" s="327"/>
      <c r="B27" s="229"/>
      <c r="C27" s="232"/>
      <c r="D27" s="219"/>
      <c r="E27" s="241"/>
      <c r="F27" s="14" t="s">
        <v>7</v>
      </c>
      <c r="G27" s="63">
        <f>SUM(G26:G26)</f>
        <v>0</v>
      </c>
      <c r="H27" s="63">
        <f>SUM(H26:H26)</f>
        <v>436</v>
      </c>
      <c r="I27" s="63">
        <f>SUM(I26:I26)</f>
        <v>0</v>
      </c>
      <c r="J27" s="63">
        <f>SUM(J26:J26)</f>
        <v>190</v>
      </c>
      <c r="K27" s="63">
        <f>SUM(K26:K26)</f>
        <v>0</v>
      </c>
      <c r="L27" s="287"/>
      <c r="M27" s="288"/>
      <c r="N27" s="288"/>
      <c r="O27" s="289"/>
    </row>
    <row r="28" spans="1:15" ht="48" customHeight="1" x14ac:dyDescent="0.2">
      <c r="A28" s="325" t="s">
        <v>9</v>
      </c>
      <c r="B28" s="227" t="s">
        <v>9</v>
      </c>
      <c r="C28" s="230" t="s">
        <v>18</v>
      </c>
      <c r="D28" s="362" t="s">
        <v>69</v>
      </c>
      <c r="E28" s="364" t="s">
        <v>149</v>
      </c>
      <c r="F28" s="139" t="s">
        <v>191</v>
      </c>
      <c r="G28" s="102"/>
      <c r="H28" s="102">
        <v>99</v>
      </c>
      <c r="I28" s="117"/>
      <c r="J28" s="103"/>
      <c r="K28" s="103"/>
      <c r="L28" s="122" t="s">
        <v>178</v>
      </c>
      <c r="M28" s="123">
        <v>100</v>
      </c>
      <c r="N28" s="123"/>
      <c r="O28" s="123"/>
    </row>
    <row r="29" spans="1:15" ht="35.25" customHeight="1" x14ac:dyDescent="0.2">
      <c r="A29" s="327"/>
      <c r="B29" s="229"/>
      <c r="C29" s="232"/>
      <c r="D29" s="363"/>
      <c r="E29" s="365"/>
      <c r="F29" s="14" t="s">
        <v>7</v>
      </c>
      <c r="G29" s="63">
        <f>SUM(G28:G28)</f>
        <v>0</v>
      </c>
      <c r="H29" s="63">
        <f>SUM(H28:H28)</f>
        <v>99</v>
      </c>
      <c r="I29" s="63">
        <f>SUM(I28:I28)</f>
        <v>0</v>
      </c>
      <c r="J29" s="63">
        <f>SUM(J28:J28)</f>
        <v>0</v>
      </c>
      <c r="K29" s="63">
        <f>SUM(K28:K28)</f>
        <v>0</v>
      </c>
      <c r="L29" s="237"/>
      <c r="M29" s="238"/>
      <c r="N29" s="238"/>
      <c r="O29" s="239"/>
    </row>
    <row r="30" spans="1:15" ht="58.5" customHeight="1" x14ac:dyDescent="0.2">
      <c r="A30" s="325" t="s">
        <v>9</v>
      </c>
      <c r="B30" s="227" t="s">
        <v>9</v>
      </c>
      <c r="C30" s="230" t="s">
        <v>19</v>
      </c>
      <c r="D30" s="362" t="s">
        <v>70</v>
      </c>
      <c r="E30" s="240" t="s">
        <v>150</v>
      </c>
      <c r="F30" s="251" t="s">
        <v>191</v>
      </c>
      <c r="G30" s="253"/>
      <c r="H30" s="262">
        <v>395</v>
      </c>
      <c r="I30" s="255"/>
      <c r="J30" s="253">
        <v>354</v>
      </c>
      <c r="K30" s="253">
        <v>104</v>
      </c>
      <c r="L30" s="249" t="s">
        <v>111</v>
      </c>
      <c r="M30" s="292">
        <v>46.3</v>
      </c>
      <c r="N30" s="292">
        <v>41.5</v>
      </c>
      <c r="O30" s="290">
        <v>12.2</v>
      </c>
    </row>
    <row r="31" spans="1:15" ht="62.25" customHeight="1" x14ac:dyDescent="0.2">
      <c r="A31" s="326"/>
      <c r="B31" s="228"/>
      <c r="C31" s="231"/>
      <c r="D31" s="372"/>
      <c r="E31" s="368"/>
      <c r="F31" s="252"/>
      <c r="G31" s="254"/>
      <c r="H31" s="264"/>
      <c r="I31" s="256"/>
      <c r="J31" s="254"/>
      <c r="K31" s="254"/>
      <c r="L31" s="250"/>
      <c r="M31" s="293"/>
      <c r="N31" s="293"/>
      <c r="O31" s="291"/>
    </row>
    <row r="32" spans="1:15" ht="30" customHeight="1" x14ac:dyDescent="0.2">
      <c r="A32" s="327"/>
      <c r="B32" s="229"/>
      <c r="C32" s="232"/>
      <c r="D32" s="363"/>
      <c r="E32" s="241"/>
      <c r="F32" s="14" t="s">
        <v>7</v>
      </c>
      <c r="G32" s="63">
        <f>SUM(G30:G30)</f>
        <v>0</v>
      </c>
      <c r="H32" s="63">
        <f>SUM(H30:H30)</f>
        <v>395</v>
      </c>
      <c r="I32" s="63">
        <f>SUM(I30:I30)</f>
        <v>0</v>
      </c>
      <c r="J32" s="63">
        <f>SUM(J30:J30)</f>
        <v>354</v>
      </c>
      <c r="K32" s="63">
        <f>SUM(K30:K30)</f>
        <v>104</v>
      </c>
      <c r="L32" s="237"/>
      <c r="M32" s="238"/>
      <c r="N32" s="238"/>
      <c r="O32" s="239"/>
    </row>
    <row r="33" spans="1:17" ht="50.25" customHeight="1" x14ac:dyDescent="0.2">
      <c r="A33" s="325" t="s">
        <v>9</v>
      </c>
      <c r="B33" s="227" t="s">
        <v>9</v>
      </c>
      <c r="C33" s="216" t="s">
        <v>20</v>
      </c>
      <c r="D33" s="218" t="s">
        <v>138</v>
      </c>
      <c r="E33" s="366" t="s">
        <v>91</v>
      </c>
      <c r="F33" s="104" t="s">
        <v>11</v>
      </c>
      <c r="G33" s="103"/>
      <c r="H33" s="103"/>
      <c r="I33" s="117"/>
      <c r="J33" s="109">
        <v>10</v>
      </c>
      <c r="K33" s="103">
        <v>15</v>
      </c>
      <c r="L33" s="105" t="s">
        <v>139</v>
      </c>
      <c r="M33" s="106"/>
      <c r="N33" s="106">
        <v>2</v>
      </c>
      <c r="O33" s="106">
        <v>3</v>
      </c>
    </row>
    <row r="34" spans="1:17" ht="21.75" customHeight="1" x14ac:dyDescent="0.2">
      <c r="A34" s="327"/>
      <c r="B34" s="229"/>
      <c r="C34" s="217"/>
      <c r="D34" s="219"/>
      <c r="E34" s="367"/>
      <c r="F34" s="14" t="s">
        <v>7</v>
      </c>
      <c r="G34" s="63">
        <f>SUM(G33:G33)</f>
        <v>0</v>
      </c>
      <c r="H34" s="63">
        <f>SUM(H33:H33)</f>
        <v>0</v>
      </c>
      <c r="I34" s="63">
        <f>SUM(I33:I33)</f>
        <v>0</v>
      </c>
      <c r="J34" s="63">
        <f>SUM(J33:J33)</f>
        <v>10</v>
      </c>
      <c r="K34" s="63">
        <f>SUM(K33:K33)</f>
        <v>15</v>
      </c>
      <c r="L34" s="234"/>
      <c r="M34" s="235"/>
      <c r="N34" s="235"/>
      <c r="O34" s="236"/>
    </row>
    <row r="35" spans="1:17" ht="21" customHeight="1" x14ac:dyDescent="0.2">
      <c r="A35" s="325" t="s">
        <v>9</v>
      </c>
      <c r="B35" s="227" t="s">
        <v>9</v>
      </c>
      <c r="C35" s="216" t="s">
        <v>21</v>
      </c>
      <c r="D35" s="369" t="s">
        <v>22</v>
      </c>
      <c r="E35" s="220" t="s">
        <v>152</v>
      </c>
      <c r="F35" s="15" t="s">
        <v>11</v>
      </c>
      <c r="G35" s="61"/>
      <c r="H35" s="61"/>
      <c r="I35" s="111"/>
      <c r="J35" s="61">
        <v>50.44</v>
      </c>
      <c r="K35" s="61">
        <v>71.44</v>
      </c>
      <c r="L35" s="245" t="s">
        <v>110</v>
      </c>
      <c r="M35" s="214"/>
      <c r="N35" s="247">
        <v>28</v>
      </c>
      <c r="O35" s="247">
        <v>36</v>
      </c>
    </row>
    <row r="36" spans="1:17" ht="21" customHeight="1" x14ac:dyDescent="0.2">
      <c r="A36" s="326"/>
      <c r="B36" s="228"/>
      <c r="C36" s="341"/>
      <c r="D36" s="370"/>
      <c r="E36" s="221"/>
      <c r="F36" s="15" t="s">
        <v>14</v>
      </c>
      <c r="G36" s="61"/>
      <c r="H36" s="61"/>
      <c r="I36" s="111"/>
      <c r="J36" s="61">
        <v>305.49</v>
      </c>
      <c r="K36" s="61">
        <v>395</v>
      </c>
      <c r="L36" s="246"/>
      <c r="M36" s="215"/>
      <c r="N36" s="248"/>
      <c r="O36" s="248"/>
    </row>
    <row r="37" spans="1:17" s="176" customFormat="1" ht="32.25" customHeight="1" x14ac:dyDescent="0.2">
      <c r="A37" s="326"/>
      <c r="B37" s="228"/>
      <c r="C37" s="341"/>
      <c r="D37" s="370"/>
      <c r="E37" s="221"/>
      <c r="F37" s="186" t="s">
        <v>199</v>
      </c>
      <c r="G37" s="179"/>
      <c r="H37" s="179">
        <v>70</v>
      </c>
      <c r="I37" s="178">
        <v>70</v>
      </c>
      <c r="J37" s="179"/>
      <c r="K37" s="179"/>
      <c r="L37" s="183" t="s">
        <v>200</v>
      </c>
      <c r="M37" s="187">
        <v>1</v>
      </c>
      <c r="N37" s="82"/>
      <c r="O37" s="82"/>
    </row>
    <row r="38" spans="1:17" s="176" customFormat="1" ht="31.5" customHeight="1" x14ac:dyDescent="0.2">
      <c r="A38" s="326"/>
      <c r="B38" s="228"/>
      <c r="C38" s="341"/>
      <c r="D38" s="370"/>
      <c r="E38" s="221"/>
      <c r="F38" s="140" t="s">
        <v>192</v>
      </c>
      <c r="G38" s="177"/>
      <c r="H38" s="179">
        <v>150</v>
      </c>
      <c r="I38" s="178">
        <v>150</v>
      </c>
      <c r="J38" s="177"/>
      <c r="K38" s="177"/>
      <c r="L38" s="190" t="s">
        <v>202</v>
      </c>
      <c r="M38" s="127">
        <v>1</v>
      </c>
      <c r="N38" s="188"/>
      <c r="O38" s="189"/>
    </row>
    <row r="39" spans="1:17" ht="28.5" customHeight="1" x14ac:dyDescent="0.2">
      <c r="A39" s="327"/>
      <c r="B39" s="229"/>
      <c r="C39" s="217"/>
      <c r="D39" s="371"/>
      <c r="E39" s="222"/>
      <c r="F39" s="16" t="s">
        <v>7</v>
      </c>
      <c r="G39" s="63">
        <f>SUM(G35:G38)</f>
        <v>0</v>
      </c>
      <c r="H39" s="63">
        <f t="shared" ref="H39:K39" si="2">SUM(H35:H38)</f>
        <v>220</v>
      </c>
      <c r="I39" s="63">
        <f t="shared" si="2"/>
        <v>220</v>
      </c>
      <c r="J39" s="63">
        <f t="shared" si="2"/>
        <v>355.93</v>
      </c>
      <c r="K39" s="63">
        <f t="shared" si="2"/>
        <v>466.44</v>
      </c>
      <c r="L39" s="242"/>
      <c r="M39" s="243"/>
      <c r="N39" s="243"/>
      <c r="O39" s="244"/>
    </row>
    <row r="40" spans="1:17" ht="37.5" customHeight="1" x14ac:dyDescent="0.2">
      <c r="A40" s="373" t="s">
        <v>9</v>
      </c>
      <c r="B40" s="233" t="s">
        <v>9</v>
      </c>
      <c r="C40" s="223" t="s">
        <v>87</v>
      </c>
      <c r="D40" s="387" t="s">
        <v>88</v>
      </c>
      <c r="E40" s="388" t="s">
        <v>149</v>
      </c>
      <c r="F40" s="26" t="s">
        <v>11</v>
      </c>
      <c r="G40" s="65">
        <v>0.9</v>
      </c>
      <c r="H40" s="65"/>
      <c r="I40" s="112"/>
      <c r="J40" s="61">
        <v>9.6</v>
      </c>
      <c r="K40" s="65">
        <v>9.6</v>
      </c>
      <c r="L40" s="378" t="s">
        <v>175</v>
      </c>
      <c r="M40" s="386"/>
      <c r="N40" s="380"/>
      <c r="O40" s="389" t="s">
        <v>93</v>
      </c>
      <c r="Q40" s="164"/>
    </row>
    <row r="41" spans="1:17" ht="33.75" customHeight="1" x14ac:dyDescent="0.2">
      <c r="A41" s="373"/>
      <c r="B41" s="233"/>
      <c r="C41" s="223"/>
      <c r="D41" s="387"/>
      <c r="E41" s="388"/>
      <c r="F41" s="26" t="s">
        <v>24</v>
      </c>
      <c r="G41" s="65">
        <v>0.9</v>
      </c>
      <c r="H41" s="65"/>
      <c r="I41" s="112"/>
      <c r="J41" s="61">
        <v>9.6</v>
      </c>
      <c r="K41" s="65">
        <v>9.6</v>
      </c>
      <c r="L41" s="378"/>
      <c r="M41" s="386"/>
      <c r="N41" s="380"/>
      <c r="O41" s="389"/>
    </row>
    <row r="42" spans="1:17" ht="61.5" customHeight="1" x14ac:dyDescent="0.2">
      <c r="A42" s="373"/>
      <c r="B42" s="233"/>
      <c r="C42" s="223"/>
      <c r="D42" s="387"/>
      <c r="E42" s="388"/>
      <c r="F42" s="26" t="s">
        <v>14</v>
      </c>
      <c r="G42" s="65">
        <v>10</v>
      </c>
      <c r="H42" s="65"/>
      <c r="I42" s="112"/>
      <c r="J42" s="61">
        <v>127.6</v>
      </c>
      <c r="K42" s="65">
        <v>127.6</v>
      </c>
      <c r="L42" s="378"/>
      <c r="M42" s="386"/>
      <c r="N42" s="380"/>
      <c r="O42" s="389"/>
    </row>
    <row r="43" spans="1:17" ht="22.5" customHeight="1" x14ac:dyDescent="0.2">
      <c r="A43" s="373"/>
      <c r="B43" s="233"/>
      <c r="C43" s="223"/>
      <c r="D43" s="387"/>
      <c r="E43" s="388"/>
      <c r="F43" s="25" t="s">
        <v>89</v>
      </c>
      <c r="G43" s="63">
        <f>SUM(G40:G42)</f>
        <v>11.8</v>
      </c>
      <c r="H43" s="63">
        <f>SUM(H40:H42)</f>
        <v>0</v>
      </c>
      <c r="I43" s="63">
        <f>SUM(I40:I42)</f>
        <v>0</v>
      </c>
      <c r="J43" s="63">
        <f>SUM(J40:J42)</f>
        <v>146.79999999999998</v>
      </c>
      <c r="K43" s="63">
        <f>SUM(K40:K42)</f>
        <v>146.79999999999998</v>
      </c>
      <c r="L43" s="27"/>
      <c r="M43" s="28"/>
      <c r="N43" s="29"/>
      <c r="O43" s="30"/>
    </row>
    <row r="44" spans="1:17" ht="30" customHeight="1" x14ac:dyDescent="0.2">
      <c r="A44" s="373" t="s">
        <v>9</v>
      </c>
      <c r="B44" s="233" t="s">
        <v>9</v>
      </c>
      <c r="C44" s="223" t="s">
        <v>90</v>
      </c>
      <c r="D44" s="387" t="s">
        <v>95</v>
      </c>
      <c r="E44" s="388" t="s">
        <v>151</v>
      </c>
      <c r="F44" s="26" t="s">
        <v>11</v>
      </c>
      <c r="G44" s="65">
        <v>0.9</v>
      </c>
      <c r="H44" s="65"/>
      <c r="I44" s="112"/>
      <c r="J44" s="61">
        <v>7.5</v>
      </c>
      <c r="K44" s="66">
        <v>7.5</v>
      </c>
      <c r="L44" s="378" t="s">
        <v>175</v>
      </c>
      <c r="M44" s="379"/>
      <c r="N44" s="381"/>
      <c r="O44" s="389" t="s">
        <v>101</v>
      </c>
      <c r="Q44" s="164"/>
    </row>
    <row r="45" spans="1:17" ht="24" customHeight="1" x14ac:dyDescent="0.2">
      <c r="A45" s="373"/>
      <c r="B45" s="233"/>
      <c r="C45" s="223"/>
      <c r="D45" s="387"/>
      <c r="E45" s="388"/>
      <c r="F45" s="26" t="s">
        <v>24</v>
      </c>
      <c r="G45" s="65">
        <v>0.9</v>
      </c>
      <c r="H45" s="65"/>
      <c r="I45" s="112"/>
      <c r="J45" s="61">
        <v>7.5</v>
      </c>
      <c r="K45" s="65">
        <v>7.5</v>
      </c>
      <c r="L45" s="378"/>
      <c r="M45" s="379"/>
      <c r="N45" s="381"/>
      <c r="O45" s="389"/>
    </row>
    <row r="46" spans="1:17" ht="54.75" customHeight="1" x14ac:dyDescent="0.2">
      <c r="A46" s="373"/>
      <c r="B46" s="233"/>
      <c r="C46" s="223"/>
      <c r="D46" s="387"/>
      <c r="E46" s="388"/>
      <c r="F46" s="26" t="s">
        <v>14</v>
      </c>
      <c r="G46" s="65">
        <v>10</v>
      </c>
      <c r="H46" s="65"/>
      <c r="I46" s="112"/>
      <c r="J46" s="61">
        <v>100.5</v>
      </c>
      <c r="K46" s="65">
        <v>100.5</v>
      </c>
      <c r="L46" s="46" t="s">
        <v>94</v>
      </c>
      <c r="M46" s="81"/>
      <c r="N46" s="169"/>
      <c r="O46" s="45" t="s">
        <v>102</v>
      </c>
    </row>
    <row r="47" spans="1:17" ht="20.25" customHeight="1" x14ac:dyDescent="0.2">
      <c r="A47" s="373"/>
      <c r="B47" s="233"/>
      <c r="C47" s="223"/>
      <c r="D47" s="387"/>
      <c r="E47" s="388"/>
      <c r="F47" s="25" t="s">
        <v>89</v>
      </c>
      <c r="G47" s="63">
        <f>SUM(G44:G46)</f>
        <v>11.8</v>
      </c>
      <c r="H47" s="63">
        <f>SUM(H44:H46)</f>
        <v>0</v>
      </c>
      <c r="I47" s="63">
        <f>SUM(I44:I46)</f>
        <v>0</v>
      </c>
      <c r="J47" s="63">
        <f>SUM(J44:J46)</f>
        <v>115.5</v>
      </c>
      <c r="K47" s="63">
        <f>SUM(K44:K46)</f>
        <v>115.5</v>
      </c>
      <c r="L47" s="27"/>
      <c r="M47" s="28"/>
      <c r="N47" s="29"/>
      <c r="O47" s="30"/>
    </row>
    <row r="48" spans="1:17" ht="45.75" customHeight="1" x14ac:dyDescent="0.2">
      <c r="A48" s="352" t="s">
        <v>9</v>
      </c>
      <c r="B48" s="354" t="s">
        <v>9</v>
      </c>
      <c r="C48" s="356"/>
      <c r="D48" s="358" t="s">
        <v>142</v>
      </c>
      <c r="E48" s="360" t="s">
        <v>152</v>
      </c>
      <c r="F48" s="95" t="s">
        <v>11</v>
      </c>
      <c r="G48" s="96"/>
      <c r="H48" s="101">
        <v>160</v>
      </c>
      <c r="I48" s="113"/>
      <c r="J48" s="96"/>
      <c r="K48" s="96"/>
      <c r="L48" s="97" t="s">
        <v>145</v>
      </c>
      <c r="M48" s="98" t="s">
        <v>102</v>
      </c>
      <c r="N48" s="99"/>
      <c r="O48" s="99"/>
      <c r="P48" s="100"/>
    </row>
    <row r="49" spans="1:24" ht="20.25" customHeight="1" x14ac:dyDescent="0.2">
      <c r="A49" s="353"/>
      <c r="B49" s="355"/>
      <c r="C49" s="357"/>
      <c r="D49" s="359"/>
      <c r="E49" s="361"/>
      <c r="F49" s="16" t="s">
        <v>7</v>
      </c>
      <c r="G49" s="63">
        <f>SUM(G48)</f>
        <v>0</v>
      </c>
      <c r="H49" s="63">
        <f>SUM(H48)</f>
        <v>160</v>
      </c>
      <c r="I49" s="63">
        <f>SUM(I48)</f>
        <v>0</v>
      </c>
      <c r="J49" s="63">
        <f>SUM(J48)</f>
        <v>0</v>
      </c>
      <c r="K49" s="63">
        <f>SUM(K48)</f>
        <v>0</v>
      </c>
      <c r="L49" s="27"/>
      <c r="M49" s="28"/>
      <c r="N49" s="29"/>
      <c r="O49" s="30"/>
    </row>
    <row r="50" spans="1:24" ht="25.5" customHeight="1" x14ac:dyDescent="0.2">
      <c r="A50" s="11" t="s">
        <v>9</v>
      </c>
      <c r="B50" s="12" t="s">
        <v>9</v>
      </c>
      <c r="C50" s="382" t="s">
        <v>23</v>
      </c>
      <c r="D50" s="383"/>
      <c r="E50" s="383"/>
      <c r="F50" s="384"/>
      <c r="G50" s="67">
        <f>SUM(G19,G23,G25,G27,G29,G32,G34,G39,G43,G47,G49)</f>
        <v>157.60000000000002</v>
      </c>
      <c r="H50" s="67">
        <f t="shared" ref="H50:K50" si="3">SUM(H19,H23,H25,H27,H29,H32,H34,H39,H43,H47,H49)</f>
        <v>1661.8</v>
      </c>
      <c r="I50" s="67">
        <f t="shared" si="3"/>
        <v>320.8</v>
      </c>
      <c r="J50" s="67">
        <f t="shared" si="3"/>
        <v>1242.23</v>
      </c>
      <c r="K50" s="67">
        <f t="shared" si="3"/>
        <v>847.74</v>
      </c>
      <c r="L50" s="269"/>
      <c r="M50" s="270"/>
      <c r="N50" s="270"/>
      <c r="O50" s="271"/>
    </row>
    <row r="51" spans="1:24" ht="22.5" customHeight="1" x14ac:dyDescent="0.2">
      <c r="A51" s="11" t="s">
        <v>9</v>
      </c>
      <c r="B51" s="12" t="s">
        <v>13</v>
      </c>
      <c r="C51" s="374" t="s">
        <v>26</v>
      </c>
      <c r="D51" s="375"/>
      <c r="E51" s="375"/>
      <c r="F51" s="375"/>
      <c r="G51" s="375"/>
      <c r="H51" s="375"/>
      <c r="I51" s="375"/>
      <c r="J51" s="375"/>
      <c r="K51" s="375"/>
      <c r="L51" s="375"/>
      <c r="M51" s="375"/>
      <c r="N51" s="375"/>
      <c r="O51" s="376"/>
    </row>
    <row r="52" spans="1:24" ht="42.75" customHeight="1" x14ac:dyDescent="0.2">
      <c r="A52" s="325" t="s">
        <v>9</v>
      </c>
      <c r="B52" s="227" t="s">
        <v>13</v>
      </c>
      <c r="C52" s="230" t="s">
        <v>9</v>
      </c>
      <c r="D52" s="362" t="s">
        <v>203</v>
      </c>
      <c r="E52" s="390">
        <v>190522935</v>
      </c>
      <c r="F52" s="17" t="s">
        <v>24</v>
      </c>
      <c r="G52" s="62">
        <v>720.3</v>
      </c>
      <c r="H52" s="61">
        <v>761.1</v>
      </c>
      <c r="I52" s="111">
        <v>761.1</v>
      </c>
      <c r="J52" s="62">
        <v>710</v>
      </c>
      <c r="K52" s="61">
        <v>700</v>
      </c>
      <c r="L52" s="124" t="s">
        <v>78</v>
      </c>
      <c r="M52" s="125">
        <v>100</v>
      </c>
      <c r="N52" s="125">
        <v>95</v>
      </c>
      <c r="O52" s="125">
        <v>90</v>
      </c>
    </row>
    <row r="53" spans="1:24" ht="39.75" customHeight="1" x14ac:dyDescent="0.2">
      <c r="A53" s="326"/>
      <c r="B53" s="228"/>
      <c r="C53" s="231"/>
      <c r="D53" s="372"/>
      <c r="E53" s="391"/>
      <c r="F53" s="118" t="s">
        <v>176</v>
      </c>
      <c r="G53" s="61">
        <v>62</v>
      </c>
      <c r="H53" s="61">
        <v>65</v>
      </c>
      <c r="I53" s="178">
        <v>56.2</v>
      </c>
      <c r="J53" s="61">
        <v>60</v>
      </c>
      <c r="K53" s="61">
        <v>60</v>
      </c>
      <c r="L53" s="377" t="s">
        <v>79</v>
      </c>
      <c r="M53" s="290">
        <v>100</v>
      </c>
      <c r="N53" s="290">
        <v>100</v>
      </c>
      <c r="O53" s="290">
        <v>100</v>
      </c>
    </row>
    <row r="54" spans="1:24" s="176" customFormat="1" ht="39.75" customHeight="1" x14ac:dyDescent="0.2">
      <c r="A54" s="326"/>
      <c r="B54" s="228"/>
      <c r="C54" s="231"/>
      <c r="D54" s="372"/>
      <c r="E54" s="391"/>
      <c r="F54" s="118" t="s">
        <v>24</v>
      </c>
      <c r="G54" s="177"/>
      <c r="H54" s="177">
        <v>1.4</v>
      </c>
      <c r="I54" s="178">
        <v>1.4</v>
      </c>
      <c r="J54" s="177"/>
      <c r="K54" s="177"/>
      <c r="L54" s="377"/>
      <c r="M54" s="385"/>
      <c r="N54" s="385"/>
      <c r="O54" s="385"/>
    </row>
    <row r="55" spans="1:24" ht="30.75" customHeight="1" x14ac:dyDescent="0.2">
      <c r="A55" s="326"/>
      <c r="B55" s="228"/>
      <c r="C55" s="231"/>
      <c r="D55" s="372"/>
      <c r="E55" s="391"/>
      <c r="F55" s="17" t="s">
        <v>11</v>
      </c>
      <c r="G55" s="61">
        <v>0.13</v>
      </c>
      <c r="H55" s="61">
        <v>14</v>
      </c>
      <c r="I55" s="111">
        <v>0.3</v>
      </c>
      <c r="J55" s="61">
        <v>20</v>
      </c>
      <c r="K55" s="61">
        <v>28</v>
      </c>
      <c r="L55" s="377"/>
      <c r="M55" s="291"/>
      <c r="N55" s="291"/>
      <c r="O55" s="291"/>
    </row>
    <row r="56" spans="1:24" ht="63" customHeight="1" x14ac:dyDescent="0.2">
      <c r="A56" s="326"/>
      <c r="B56" s="228"/>
      <c r="C56" s="231"/>
      <c r="D56" s="372"/>
      <c r="E56" s="391"/>
      <c r="F56" s="17" t="s">
        <v>25</v>
      </c>
      <c r="G56" s="61">
        <v>3.6</v>
      </c>
      <c r="H56" s="179">
        <v>5.5</v>
      </c>
      <c r="I56" s="111">
        <v>5.5</v>
      </c>
      <c r="J56" s="61">
        <v>6</v>
      </c>
      <c r="K56" s="61">
        <v>7</v>
      </c>
      <c r="L56" s="94" t="s">
        <v>140</v>
      </c>
      <c r="M56" s="35">
        <v>5</v>
      </c>
      <c r="N56" s="35">
        <v>7</v>
      </c>
      <c r="O56" s="35">
        <v>10</v>
      </c>
    </row>
    <row r="57" spans="1:24" ht="27.75" customHeight="1" x14ac:dyDescent="0.2">
      <c r="A57" s="327"/>
      <c r="B57" s="229"/>
      <c r="C57" s="232"/>
      <c r="D57" s="363"/>
      <c r="E57" s="392"/>
      <c r="F57" s="14" t="s">
        <v>7</v>
      </c>
      <c r="G57" s="63">
        <f>SUM(G52:G56)</f>
        <v>786.03</v>
      </c>
      <c r="H57" s="63">
        <f>SUM(H52:H56)</f>
        <v>847</v>
      </c>
      <c r="I57" s="63">
        <f>SUM(I52:I56)</f>
        <v>824.5</v>
      </c>
      <c r="J57" s="63">
        <f>SUM(J52:J56)</f>
        <v>796</v>
      </c>
      <c r="K57" s="63">
        <f>SUM(K52:K56)</f>
        <v>795</v>
      </c>
      <c r="L57" s="287"/>
      <c r="M57" s="288"/>
      <c r="N57" s="288"/>
      <c r="O57" s="289"/>
    </row>
    <row r="58" spans="1:24" ht="25.5" customHeight="1" x14ac:dyDescent="0.2">
      <c r="A58" s="85" t="s">
        <v>9</v>
      </c>
      <c r="B58" s="18" t="s">
        <v>13</v>
      </c>
      <c r="C58" s="382" t="s">
        <v>23</v>
      </c>
      <c r="D58" s="383"/>
      <c r="E58" s="383"/>
      <c r="F58" s="384"/>
      <c r="G58" s="68">
        <f>SUM(G57)</f>
        <v>786.03</v>
      </c>
      <c r="H58" s="68">
        <f>SUM(H57)</f>
        <v>847</v>
      </c>
      <c r="I58" s="68">
        <f>SUM(I57)</f>
        <v>824.5</v>
      </c>
      <c r="J58" s="68">
        <f>SUM(J57)</f>
        <v>796</v>
      </c>
      <c r="K58" s="68">
        <f>SUM(K57)</f>
        <v>795</v>
      </c>
      <c r="L58" s="396"/>
      <c r="M58" s="397"/>
      <c r="N58" s="397"/>
      <c r="O58" s="398"/>
    </row>
    <row r="59" spans="1:24" ht="25.5" customHeight="1" x14ac:dyDescent="0.2">
      <c r="A59" s="85" t="s">
        <v>9</v>
      </c>
      <c r="B59" s="393" t="s">
        <v>27</v>
      </c>
      <c r="C59" s="394"/>
      <c r="D59" s="394"/>
      <c r="E59" s="394"/>
      <c r="F59" s="395"/>
      <c r="G59" s="69">
        <f>SUM(G50,G58)</f>
        <v>943.63</v>
      </c>
      <c r="H59" s="69">
        <f>SUM(H50,H58)</f>
        <v>2508.8000000000002</v>
      </c>
      <c r="I59" s="69">
        <f>SUM(I50,I58)</f>
        <v>1145.3</v>
      </c>
      <c r="J59" s="69">
        <f>SUM(J50,J58)</f>
        <v>2038.23</v>
      </c>
      <c r="K59" s="69">
        <f>SUM(K50,K58)</f>
        <v>1642.74</v>
      </c>
      <c r="L59" s="402"/>
      <c r="M59" s="403"/>
      <c r="N59" s="403"/>
      <c r="O59" s="404"/>
    </row>
    <row r="60" spans="1:24" ht="24" customHeight="1" x14ac:dyDescent="0.2">
      <c r="A60" s="10" t="s">
        <v>10</v>
      </c>
      <c r="B60" s="399" t="s">
        <v>28</v>
      </c>
      <c r="C60" s="400"/>
      <c r="D60" s="400"/>
      <c r="E60" s="400"/>
      <c r="F60" s="400"/>
      <c r="G60" s="400"/>
      <c r="H60" s="400"/>
      <c r="I60" s="400"/>
      <c r="J60" s="400"/>
      <c r="K60" s="400"/>
      <c r="L60" s="400"/>
      <c r="M60" s="400"/>
      <c r="N60" s="400"/>
      <c r="O60" s="401"/>
    </row>
    <row r="61" spans="1:24" ht="21.75" customHeight="1" x14ac:dyDescent="0.2">
      <c r="A61" s="11" t="s">
        <v>10</v>
      </c>
      <c r="B61" s="12" t="s">
        <v>9</v>
      </c>
      <c r="C61" s="294" t="s">
        <v>143</v>
      </c>
      <c r="D61" s="295"/>
      <c r="E61" s="295"/>
      <c r="F61" s="295"/>
      <c r="G61" s="295"/>
      <c r="H61" s="295"/>
      <c r="I61" s="295"/>
      <c r="J61" s="295"/>
      <c r="K61" s="295"/>
      <c r="L61" s="295"/>
      <c r="M61" s="295"/>
      <c r="N61" s="295"/>
      <c r="O61" s="296"/>
    </row>
    <row r="62" spans="1:24" ht="42" customHeight="1" x14ac:dyDescent="0.2">
      <c r="A62" s="325" t="s">
        <v>10</v>
      </c>
      <c r="B62" s="227" t="s">
        <v>9</v>
      </c>
      <c r="C62" s="230" t="s">
        <v>9</v>
      </c>
      <c r="D62" s="362" t="s">
        <v>100</v>
      </c>
      <c r="E62" s="240" t="s">
        <v>91</v>
      </c>
      <c r="F62" s="13" t="s">
        <v>11</v>
      </c>
      <c r="G62" s="177">
        <v>6</v>
      </c>
      <c r="H62" s="177">
        <v>18</v>
      </c>
      <c r="I62" s="178">
        <v>15.8</v>
      </c>
      <c r="J62" s="177">
        <v>18</v>
      </c>
      <c r="K62" s="177">
        <v>20</v>
      </c>
      <c r="L62" s="405" t="s">
        <v>77</v>
      </c>
      <c r="M62" s="407">
        <v>2</v>
      </c>
      <c r="N62" s="407">
        <v>2</v>
      </c>
      <c r="O62" s="409">
        <v>3</v>
      </c>
      <c r="P62" s="176"/>
      <c r="Q62" s="257"/>
      <c r="R62" s="257"/>
      <c r="S62" s="257"/>
      <c r="T62" s="257"/>
      <c r="U62" s="257"/>
      <c r="V62" s="257"/>
      <c r="W62" s="257"/>
      <c r="X62" s="257"/>
    </row>
    <row r="63" spans="1:24" ht="31.5" customHeight="1" x14ac:dyDescent="0.2">
      <c r="A63" s="326"/>
      <c r="B63" s="228"/>
      <c r="C63" s="231"/>
      <c r="D63" s="372"/>
      <c r="E63" s="368"/>
      <c r="F63" s="140" t="s">
        <v>192</v>
      </c>
      <c r="G63" s="177">
        <v>5.0999999999999996</v>
      </c>
      <c r="H63" s="179"/>
      <c r="I63" s="178"/>
      <c r="J63" s="177"/>
      <c r="K63" s="177"/>
      <c r="L63" s="406"/>
      <c r="M63" s="408"/>
      <c r="N63" s="408"/>
      <c r="O63" s="410"/>
      <c r="P63" s="176"/>
      <c r="Q63" s="176"/>
      <c r="R63" s="176"/>
      <c r="S63" s="176"/>
      <c r="T63" s="176"/>
      <c r="U63" s="176"/>
      <c r="V63" s="176"/>
      <c r="W63" s="176"/>
      <c r="X63" s="176"/>
    </row>
    <row r="64" spans="1:24" ht="27.75" customHeight="1" x14ac:dyDescent="0.2">
      <c r="A64" s="327"/>
      <c r="B64" s="229"/>
      <c r="C64" s="232"/>
      <c r="D64" s="363"/>
      <c r="E64" s="241"/>
      <c r="F64" s="19" t="s">
        <v>7</v>
      </c>
      <c r="G64" s="63">
        <f>SUM(G62:G63)</f>
        <v>11.1</v>
      </c>
      <c r="H64" s="63">
        <f>SUM(H62:H63)</f>
        <v>18</v>
      </c>
      <c r="I64" s="63">
        <f>SUM(I62:I63)</f>
        <v>15.8</v>
      </c>
      <c r="J64" s="63">
        <f>SUM(J62:J63)</f>
        <v>18</v>
      </c>
      <c r="K64" s="63">
        <f>SUM(K62:K63)</f>
        <v>20</v>
      </c>
      <c r="L64" s="237"/>
      <c r="M64" s="238"/>
      <c r="N64" s="238"/>
      <c r="O64" s="239"/>
    </row>
    <row r="65" spans="1:21" ht="37.5" customHeight="1" x14ac:dyDescent="0.2">
      <c r="A65" s="325" t="s">
        <v>10</v>
      </c>
      <c r="B65" s="227" t="s">
        <v>9</v>
      </c>
      <c r="C65" s="230" t="s">
        <v>10</v>
      </c>
      <c r="D65" s="211" t="s">
        <v>29</v>
      </c>
      <c r="E65" s="414" t="s">
        <v>91</v>
      </c>
      <c r="F65" s="13" t="s">
        <v>11</v>
      </c>
      <c r="G65" s="174">
        <v>34</v>
      </c>
      <c r="H65" s="179">
        <v>70</v>
      </c>
      <c r="I65" s="175">
        <v>60</v>
      </c>
      <c r="J65" s="179">
        <v>80</v>
      </c>
      <c r="K65" s="179">
        <v>85</v>
      </c>
      <c r="L65" s="171" t="s">
        <v>72</v>
      </c>
      <c r="M65" s="172">
        <v>55</v>
      </c>
      <c r="N65" s="172">
        <v>60</v>
      </c>
      <c r="O65" s="172">
        <v>60</v>
      </c>
      <c r="P65" s="170"/>
      <c r="Q65" s="170"/>
      <c r="R65" s="170"/>
      <c r="S65" s="170"/>
      <c r="T65" s="170"/>
      <c r="U65" s="170"/>
    </row>
    <row r="66" spans="1:21" ht="33" customHeight="1" x14ac:dyDescent="0.2">
      <c r="A66" s="326"/>
      <c r="B66" s="228"/>
      <c r="C66" s="231"/>
      <c r="D66" s="212"/>
      <c r="E66" s="415"/>
      <c r="F66" s="140" t="s">
        <v>192</v>
      </c>
      <c r="G66" s="174"/>
      <c r="H66" s="179">
        <v>10.8</v>
      </c>
      <c r="I66" s="175">
        <v>10.8</v>
      </c>
      <c r="J66" s="173"/>
      <c r="K66" s="173"/>
      <c r="L66" s="171"/>
      <c r="M66" s="172"/>
      <c r="N66" s="172"/>
      <c r="O66" s="172"/>
      <c r="P66" s="170"/>
      <c r="Q66" s="170"/>
      <c r="R66" s="170"/>
      <c r="S66" s="170"/>
      <c r="T66" s="170"/>
      <c r="U66" s="170"/>
    </row>
    <row r="67" spans="1:21" ht="24.75" customHeight="1" x14ac:dyDescent="0.2">
      <c r="A67" s="327"/>
      <c r="B67" s="229"/>
      <c r="C67" s="232"/>
      <c r="D67" s="213"/>
      <c r="E67" s="416"/>
      <c r="F67" s="19" t="s">
        <v>7</v>
      </c>
      <c r="G67" s="63">
        <f>SUM(G65:G65)</f>
        <v>34</v>
      </c>
      <c r="H67" s="63">
        <f>SUM(H65:H66)</f>
        <v>80.8</v>
      </c>
      <c r="I67" s="63">
        <f>SUM(I65:I66)</f>
        <v>70.8</v>
      </c>
      <c r="J67" s="63">
        <f>SUM(J65:J65)</f>
        <v>80</v>
      </c>
      <c r="K67" s="63">
        <f>SUM(K65:K65)</f>
        <v>85</v>
      </c>
      <c r="L67" s="237"/>
      <c r="M67" s="238"/>
      <c r="N67" s="238"/>
      <c r="O67" s="239"/>
    </row>
    <row r="68" spans="1:21" ht="26.25" customHeight="1" x14ac:dyDescent="0.2">
      <c r="A68" s="429" t="s">
        <v>10</v>
      </c>
      <c r="B68" s="430" t="s">
        <v>9</v>
      </c>
      <c r="C68" s="428" t="s">
        <v>13</v>
      </c>
      <c r="D68" s="211" t="s">
        <v>96</v>
      </c>
      <c r="E68" s="431" t="s">
        <v>153</v>
      </c>
      <c r="F68" s="37" t="s">
        <v>11</v>
      </c>
      <c r="G68" s="73"/>
      <c r="H68" s="73"/>
      <c r="I68" s="114"/>
      <c r="J68" s="74">
        <v>2.6469999999999998</v>
      </c>
      <c r="K68" s="74">
        <v>2.6469999999999998</v>
      </c>
      <c r="L68" s="249" t="s">
        <v>112</v>
      </c>
      <c r="M68" s="266"/>
      <c r="N68" s="266">
        <v>30</v>
      </c>
      <c r="O68" s="266">
        <v>30</v>
      </c>
      <c r="P68" s="60"/>
    </row>
    <row r="69" spans="1:21" ht="22.5" customHeight="1" x14ac:dyDescent="0.2">
      <c r="A69" s="429"/>
      <c r="B69" s="430"/>
      <c r="C69" s="428"/>
      <c r="D69" s="212"/>
      <c r="E69" s="431"/>
      <c r="F69" s="37" t="s">
        <v>24</v>
      </c>
      <c r="G69" s="73"/>
      <c r="H69" s="73"/>
      <c r="I69" s="114"/>
      <c r="J69" s="74">
        <v>2.6469999999999998</v>
      </c>
      <c r="K69" s="74">
        <v>2.6469999999999998</v>
      </c>
      <c r="L69" s="284"/>
      <c r="M69" s="267"/>
      <c r="N69" s="267"/>
      <c r="O69" s="267"/>
    </row>
    <row r="70" spans="1:21" ht="17.25" customHeight="1" x14ac:dyDescent="0.2">
      <c r="A70" s="429"/>
      <c r="B70" s="430"/>
      <c r="C70" s="428"/>
      <c r="D70" s="212"/>
      <c r="E70" s="431"/>
      <c r="F70" s="37" t="s">
        <v>14</v>
      </c>
      <c r="G70" s="73"/>
      <c r="H70" s="73"/>
      <c r="I70" s="114"/>
      <c r="J70" s="74">
        <v>30</v>
      </c>
      <c r="K70" s="74">
        <v>30</v>
      </c>
      <c r="L70" s="250"/>
      <c r="M70" s="268"/>
      <c r="N70" s="268"/>
      <c r="O70" s="268"/>
    </row>
    <row r="71" spans="1:21" ht="25.5" customHeight="1" x14ac:dyDescent="0.2">
      <c r="A71" s="429"/>
      <c r="B71" s="430"/>
      <c r="C71" s="428"/>
      <c r="D71" s="213"/>
      <c r="E71" s="431"/>
      <c r="F71" s="36" t="s">
        <v>7</v>
      </c>
      <c r="G71" s="63">
        <f>SUM(G68:G70)</f>
        <v>0</v>
      </c>
      <c r="H71" s="63">
        <f>SUM(H68:H70)</f>
        <v>0</v>
      </c>
      <c r="I71" s="63"/>
      <c r="J71" s="63">
        <v>35.200000000000003</v>
      </c>
      <c r="K71" s="63">
        <v>35.200000000000003</v>
      </c>
      <c r="L71" s="31"/>
      <c r="M71" s="32"/>
      <c r="N71" s="32"/>
      <c r="O71" s="33"/>
    </row>
    <row r="72" spans="1:21" ht="22.5" customHeight="1" x14ac:dyDescent="0.2">
      <c r="A72" s="11" t="s">
        <v>10</v>
      </c>
      <c r="B72" s="12" t="s">
        <v>9</v>
      </c>
      <c r="C72" s="382" t="s">
        <v>23</v>
      </c>
      <c r="D72" s="383">
        <f>SUM(D67,D64)</f>
        <v>0</v>
      </c>
      <c r="E72" s="383">
        <f>SUM(E67,E64)</f>
        <v>0</v>
      </c>
      <c r="F72" s="384">
        <f>SUM(F67,F64)</f>
        <v>0</v>
      </c>
      <c r="G72" s="67">
        <f>SUM(G71,G67,G64)</f>
        <v>45.1</v>
      </c>
      <c r="H72" s="67">
        <f t="shared" ref="H72:K72" si="4">SUM(H71,H67,H64)</f>
        <v>98.8</v>
      </c>
      <c r="I72" s="67">
        <f t="shared" si="4"/>
        <v>86.6</v>
      </c>
      <c r="J72" s="67">
        <f t="shared" si="4"/>
        <v>133.19999999999999</v>
      </c>
      <c r="K72" s="67">
        <f t="shared" si="4"/>
        <v>140.19999999999999</v>
      </c>
      <c r="L72" s="269"/>
      <c r="M72" s="270"/>
      <c r="N72" s="270"/>
      <c r="O72" s="271"/>
    </row>
    <row r="73" spans="1:21" ht="21" customHeight="1" x14ac:dyDescent="0.2">
      <c r="A73" s="11" t="s">
        <v>10</v>
      </c>
      <c r="B73" s="12" t="s">
        <v>10</v>
      </c>
      <c r="C73" s="294" t="s">
        <v>30</v>
      </c>
      <c r="D73" s="295"/>
      <c r="E73" s="295"/>
      <c r="F73" s="295"/>
      <c r="G73" s="295"/>
      <c r="H73" s="295"/>
      <c r="I73" s="295"/>
      <c r="J73" s="295"/>
      <c r="K73" s="295"/>
      <c r="L73" s="295"/>
      <c r="M73" s="295"/>
      <c r="N73" s="295"/>
      <c r="O73" s="296"/>
    </row>
    <row r="74" spans="1:21" ht="84.75" customHeight="1" x14ac:dyDescent="0.2">
      <c r="A74" s="325" t="s">
        <v>10</v>
      </c>
      <c r="B74" s="227" t="s">
        <v>10</v>
      </c>
      <c r="C74" s="230" t="s">
        <v>9</v>
      </c>
      <c r="D74" s="358" t="s">
        <v>31</v>
      </c>
      <c r="E74" s="414" t="s">
        <v>154</v>
      </c>
      <c r="F74" s="15" t="s">
        <v>11</v>
      </c>
      <c r="G74" s="61">
        <v>2.0019999999999998</v>
      </c>
      <c r="H74" s="61">
        <v>3</v>
      </c>
      <c r="I74" s="178">
        <v>2</v>
      </c>
      <c r="J74" s="61">
        <v>3</v>
      </c>
      <c r="K74" s="61">
        <v>3</v>
      </c>
      <c r="L74" s="42" t="s">
        <v>97</v>
      </c>
      <c r="M74" s="43" t="s">
        <v>32</v>
      </c>
      <c r="N74" s="43" t="s">
        <v>32</v>
      </c>
      <c r="O74" s="43" t="s">
        <v>32</v>
      </c>
    </row>
    <row r="75" spans="1:21" ht="24" customHeight="1" x14ac:dyDescent="0.2">
      <c r="A75" s="327"/>
      <c r="B75" s="229"/>
      <c r="C75" s="232"/>
      <c r="D75" s="359"/>
      <c r="E75" s="416"/>
      <c r="F75" s="19" t="s">
        <v>7</v>
      </c>
      <c r="G75" s="63">
        <f>SUM(G74:G74)</f>
        <v>2.0019999999999998</v>
      </c>
      <c r="H75" s="63">
        <f>SUM(H74:H74)</f>
        <v>3</v>
      </c>
      <c r="I75" s="63">
        <f>SUM(I74:I74)</f>
        <v>2</v>
      </c>
      <c r="J75" s="63">
        <f>SUM(J74:J74)</f>
        <v>3</v>
      </c>
      <c r="K75" s="63">
        <f>SUM(K74:K74)</f>
        <v>3</v>
      </c>
      <c r="L75" s="272"/>
      <c r="M75" s="273"/>
      <c r="N75" s="273"/>
      <c r="O75" s="274"/>
    </row>
    <row r="76" spans="1:21" ht="24.75" customHeight="1" x14ac:dyDescent="0.2">
      <c r="A76" s="20" t="s">
        <v>10</v>
      </c>
      <c r="B76" s="12" t="s">
        <v>10</v>
      </c>
      <c r="C76" s="382" t="s">
        <v>23</v>
      </c>
      <c r="D76" s="383"/>
      <c r="E76" s="383"/>
      <c r="F76" s="384"/>
      <c r="G76" s="67">
        <f>SUM(G75)</f>
        <v>2.0019999999999998</v>
      </c>
      <c r="H76" s="67">
        <f>SUM(H75)</f>
        <v>3</v>
      </c>
      <c r="I76" s="67">
        <f>SUM(I75)</f>
        <v>2</v>
      </c>
      <c r="J76" s="67">
        <f>SUM(J75)</f>
        <v>3</v>
      </c>
      <c r="K76" s="67">
        <f>SUM(K75)</f>
        <v>3</v>
      </c>
      <c r="L76" s="269"/>
      <c r="M76" s="270"/>
      <c r="N76" s="270"/>
      <c r="O76" s="271"/>
    </row>
    <row r="77" spans="1:21" ht="19.5" customHeight="1" x14ac:dyDescent="0.2">
      <c r="A77" s="20" t="s">
        <v>10</v>
      </c>
      <c r="B77" s="12" t="s">
        <v>13</v>
      </c>
      <c r="C77" s="294" t="s">
        <v>33</v>
      </c>
      <c r="D77" s="295"/>
      <c r="E77" s="295"/>
      <c r="F77" s="295"/>
      <c r="G77" s="295"/>
      <c r="H77" s="295"/>
      <c r="I77" s="295"/>
      <c r="J77" s="295"/>
      <c r="K77" s="295"/>
      <c r="L77" s="295"/>
      <c r="M77" s="295"/>
      <c r="N77" s="295"/>
      <c r="O77" s="296"/>
    </row>
    <row r="78" spans="1:21" ht="65.25" customHeight="1" x14ac:dyDescent="0.2">
      <c r="A78" s="325" t="s">
        <v>10</v>
      </c>
      <c r="B78" s="316" t="s">
        <v>13</v>
      </c>
      <c r="C78" s="230" t="s">
        <v>9</v>
      </c>
      <c r="D78" s="411" t="s">
        <v>141</v>
      </c>
      <c r="E78" s="420" t="s">
        <v>34</v>
      </c>
      <c r="F78" s="297" t="s">
        <v>11</v>
      </c>
      <c r="G78" s="299">
        <v>60.5</v>
      </c>
      <c r="H78" s="259">
        <v>64.2</v>
      </c>
      <c r="I78" s="255">
        <v>64.2</v>
      </c>
      <c r="J78" s="275">
        <v>63</v>
      </c>
      <c r="K78" s="275">
        <v>64</v>
      </c>
      <c r="L78" s="126" t="s">
        <v>179</v>
      </c>
      <c r="M78" s="127">
        <v>1</v>
      </c>
      <c r="N78" s="127">
        <v>1</v>
      </c>
      <c r="O78" s="127">
        <v>1</v>
      </c>
    </row>
    <row r="79" spans="1:21" ht="54.75" customHeight="1" x14ac:dyDescent="0.2">
      <c r="A79" s="326"/>
      <c r="B79" s="317"/>
      <c r="C79" s="231"/>
      <c r="D79" s="412"/>
      <c r="E79" s="421"/>
      <c r="F79" s="419"/>
      <c r="G79" s="442"/>
      <c r="H79" s="443"/>
      <c r="I79" s="256"/>
      <c r="J79" s="276"/>
      <c r="K79" s="276"/>
      <c r="L79" s="59" t="s">
        <v>113</v>
      </c>
      <c r="M79" s="82">
        <v>0.8</v>
      </c>
      <c r="N79" s="82">
        <v>0.8</v>
      </c>
      <c r="O79" s="82">
        <v>0.8</v>
      </c>
    </row>
    <row r="80" spans="1:21" ht="38.25" customHeight="1" x14ac:dyDescent="0.2">
      <c r="A80" s="326"/>
      <c r="B80" s="317"/>
      <c r="C80" s="231"/>
      <c r="D80" s="412"/>
      <c r="E80" s="421"/>
      <c r="F80" s="417" t="s">
        <v>198</v>
      </c>
      <c r="G80" s="299">
        <v>116.9</v>
      </c>
      <c r="H80" s="285">
        <v>125.9</v>
      </c>
      <c r="I80" s="426">
        <v>121.6</v>
      </c>
      <c r="J80" s="279">
        <v>125</v>
      </c>
      <c r="K80" s="262">
        <v>130</v>
      </c>
      <c r="L80" s="59" t="s">
        <v>114</v>
      </c>
      <c r="M80" s="82">
        <v>0.3</v>
      </c>
      <c r="N80" s="82">
        <v>0.3</v>
      </c>
      <c r="O80" s="82">
        <v>0.3</v>
      </c>
    </row>
    <row r="81" spans="1:15" ht="57" customHeight="1" x14ac:dyDescent="0.2">
      <c r="A81" s="326"/>
      <c r="B81" s="317"/>
      <c r="C81" s="231"/>
      <c r="D81" s="412"/>
      <c r="E81" s="421"/>
      <c r="F81" s="418"/>
      <c r="G81" s="300"/>
      <c r="H81" s="286"/>
      <c r="I81" s="427"/>
      <c r="J81" s="280"/>
      <c r="K81" s="264"/>
      <c r="L81" s="59" t="s">
        <v>115</v>
      </c>
      <c r="M81" s="44">
        <v>35</v>
      </c>
      <c r="N81" s="44">
        <v>35</v>
      </c>
      <c r="O81" s="44">
        <v>35</v>
      </c>
    </row>
    <row r="82" spans="1:15" ht="37.5" customHeight="1" x14ac:dyDescent="0.2">
      <c r="A82" s="326"/>
      <c r="B82" s="317"/>
      <c r="C82" s="231"/>
      <c r="D82" s="412"/>
      <c r="E82" s="421"/>
      <c r="F82" s="297" t="s">
        <v>25</v>
      </c>
      <c r="G82" s="299">
        <v>5</v>
      </c>
      <c r="H82" s="262">
        <v>5</v>
      </c>
      <c r="I82" s="255">
        <v>4</v>
      </c>
      <c r="J82" s="277">
        <v>5</v>
      </c>
      <c r="K82" s="262">
        <v>5</v>
      </c>
      <c r="L82" s="482" t="s">
        <v>116</v>
      </c>
      <c r="M82" s="484">
        <v>2</v>
      </c>
      <c r="N82" s="484">
        <v>2</v>
      </c>
      <c r="O82" s="484">
        <v>2</v>
      </c>
    </row>
    <row r="83" spans="1:15" ht="22.5" customHeight="1" x14ac:dyDescent="0.2">
      <c r="A83" s="326"/>
      <c r="B83" s="317"/>
      <c r="C83" s="231"/>
      <c r="D83" s="412"/>
      <c r="E83" s="421"/>
      <c r="F83" s="298"/>
      <c r="G83" s="300"/>
      <c r="H83" s="264"/>
      <c r="I83" s="256"/>
      <c r="J83" s="278"/>
      <c r="K83" s="264"/>
      <c r="L83" s="483"/>
      <c r="M83" s="485"/>
      <c r="N83" s="485"/>
      <c r="O83" s="485"/>
    </row>
    <row r="84" spans="1:15" ht="34.5" customHeight="1" x14ac:dyDescent="0.2">
      <c r="A84" s="326"/>
      <c r="B84" s="317"/>
      <c r="C84" s="231"/>
      <c r="D84" s="412"/>
      <c r="E84" s="421"/>
      <c r="F84" s="93" t="s">
        <v>193</v>
      </c>
      <c r="G84" s="90">
        <v>1.2</v>
      </c>
      <c r="H84" s="180">
        <v>1.2</v>
      </c>
      <c r="I84" s="142">
        <v>1.2</v>
      </c>
      <c r="J84" s="91"/>
      <c r="K84" s="89"/>
      <c r="L84" s="440" t="s">
        <v>99</v>
      </c>
      <c r="M84" s="407">
        <v>200</v>
      </c>
      <c r="N84" s="407">
        <v>200</v>
      </c>
      <c r="O84" s="407">
        <v>200</v>
      </c>
    </row>
    <row r="85" spans="1:15" s="176" customFormat="1" ht="34.5" customHeight="1" x14ac:dyDescent="0.2">
      <c r="A85" s="326"/>
      <c r="B85" s="317"/>
      <c r="C85" s="231"/>
      <c r="D85" s="412"/>
      <c r="E85" s="421"/>
      <c r="F85" s="196" t="s">
        <v>24</v>
      </c>
      <c r="G85" s="195"/>
      <c r="H85" s="191">
        <v>0.9</v>
      </c>
      <c r="I85" s="193">
        <v>0.9</v>
      </c>
      <c r="J85" s="194"/>
      <c r="K85" s="192"/>
      <c r="L85" s="441"/>
      <c r="M85" s="408"/>
      <c r="N85" s="408"/>
      <c r="O85" s="408"/>
    </row>
    <row r="86" spans="1:15" ht="24" customHeight="1" x14ac:dyDescent="0.2">
      <c r="A86" s="327"/>
      <c r="B86" s="318"/>
      <c r="C86" s="232"/>
      <c r="D86" s="413"/>
      <c r="E86" s="422"/>
      <c r="F86" s="19" t="s">
        <v>35</v>
      </c>
      <c r="G86" s="63">
        <f>SUM(G78:G85)</f>
        <v>183.6</v>
      </c>
      <c r="H86" s="63">
        <f t="shared" ref="H86:K86" si="5">SUM(H78:H85)</f>
        <v>197.20000000000002</v>
      </c>
      <c r="I86" s="63">
        <f t="shared" si="5"/>
        <v>191.9</v>
      </c>
      <c r="J86" s="63">
        <f t="shared" si="5"/>
        <v>193</v>
      </c>
      <c r="K86" s="63">
        <f t="shared" si="5"/>
        <v>199</v>
      </c>
      <c r="L86" s="423"/>
      <c r="M86" s="424"/>
      <c r="N86" s="424"/>
      <c r="O86" s="425"/>
    </row>
    <row r="87" spans="1:15" ht="31.5" customHeight="1" x14ac:dyDescent="0.2">
      <c r="A87" s="325" t="s">
        <v>10</v>
      </c>
      <c r="B87" s="316" t="s">
        <v>13</v>
      </c>
      <c r="C87" s="230" t="s">
        <v>13</v>
      </c>
      <c r="D87" s="411" t="s">
        <v>36</v>
      </c>
      <c r="E87" s="420" t="s">
        <v>74</v>
      </c>
      <c r="F87" s="448" t="s">
        <v>198</v>
      </c>
      <c r="G87" s="262">
        <v>134.5</v>
      </c>
      <c r="H87" s="259">
        <v>159.25</v>
      </c>
      <c r="I87" s="255">
        <v>159.25</v>
      </c>
      <c r="J87" s="258">
        <v>160</v>
      </c>
      <c r="K87" s="262">
        <v>170</v>
      </c>
      <c r="L87" s="57" t="s">
        <v>117</v>
      </c>
      <c r="M87" s="54">
        <v>200</v>
      </c>
      <c r="N87" s="54">
        <v>200</v>
      </c>
      <c r="O87" s="54">
        <v>200</v>
      </c>
    </row>
    <row r="88" spans="1:15" ht="37.5" customHeight="1" x14ac:dyDescent="0.2">
      <c r="A88" s="326"/>
      <c r="B88" s="317"/>
      <c r="C88" s="231"/>
      <c r="D88" s="412"/>
      <c r="E88" s="421"/>
      <c r="F88" s="449"/>
      <c r="G88" s="263"/>
      <c r="H88" s="260"/>
      <c r="I88" s="265"/>
      <c r="J88" s="258"/>
      <c r="K88" s="263"/>
      <c r="L88" s="57" t="s">
        <v>98</v>
      </c>
      <c r="M88" s="54">
        <v>5</v>
      </c>
      <c r="N88" s="54">
        <v>5</v>
      </c>
      <c r="O88" s="54">
        <v>5</v>
      </c>
    </row>
    <row r="89" spans="1:15" ht="36" customHeight="1" x14ac:dyDescent="0.2">
      <c r="A89" s="326"/>
      <c r="B89" s="317"/>
      <c r="C89" s="231"/>
      <c r="D89" s="412"/>
      <c r="E89" s="421"/>
      <c r="F89" s="449"/>
      <c r="G89" s="263"/>
      <c r="H89" s="260"/>
      <c r="I89" s="265"/>
      <c r="J89" s="258"/>
      <c r="K89" s="263"/>
      <c r="L89" s="57" t="s">
        <v>118</v>
      </c>
      <c r="M89" s="54">
        <v>70</v>
      </c>
      <c r="N89" s="54">
        <v>70</v>
      </c>
      <c r="O89" s="54">
        <v>70</v>
      </c>
    </row>
    <row r="90" spans="1:15" ht="48" customHeight="1" x14ac:dyDescent="0.2">
      <c r="A90" s="326"/>
      <c r="B90" s="317"/>
      <c r="C90" s="231"/>
      <c r="D90" s="412"/>
      <c r="E90" s="421"/>
      <c r="F90" s="450"/>
      <c r="G90" s="264"/>
      <c r="H90" s="261"/>
      <c r="I90" s="256"/>
      <c r="J90" s="258"/>
      <c r="K90" s="264"/>
      <c r="L90" s="57" t="s">
        <v>119</v>
      </c>
      <c r="M90" s="54">
        <v>2100</v>
      </c>
      <c r="N90" s="54">
        <v>2000</v>
      </c>
      <c r="O90" s="54">
        <v>2000</v>
      </c>
    </row>
    <row r="91" spans="1:15" ht="22.5" customHeight="1" x14ac:dyDescent="0.2">
      <c r="A91" s="327"/>
      <c r="B91" s="318"/>
      <c r="C91" s="232"/>
      <c r="D91" s="413"/>
      <c r="E91" s="422"/>
      <c r="F91" s="119" t="s">
        <v>7</v>
      </c>
      <c r="G91" s="75">
        <f>SUM(G87:G90)</f>
        <v>134.5</v>
      </c>
      <c r="H91" s="75">
        <f>SUM(H87:H90)</f>
        <v>159.25</v>
      </c>
      <c r="I91" s="75">
        <f>SUM(I87:I90)</f>
        <v>159.25</v>
      </c>
      <c r="J91" s="75">
        <f>SUM(J87:J90)</f>
        <v>160</v>
      </c>
      <c r="K91" s="75">
        <f>SUM(K87:K90)</f>
        <v>170</v>
      </c>
      <c r="L91" s="432"/>
      <c r="M91" s="433"/>
      <c r="N91" s="433"/>
      <c r="O91" s="434"/>
    </row>
    <row r="92" spans="1:15" ht="33" customHeight="1" x14ac:dyDescent="0.2">
      <c r="A92" s="47" t="s">
        <v>10</v>
      </c>
      <c r="B92" s="50" t="s">
        <v>13</v>
      </c>
      <c r="C92" s="48" t="s">
        <v>15</v>
      </c>
      <c r="D92" s="411" t="s">
        <v>73</v>
      </c>
      <c r="E92" s="435">
        <v>30060778</v>
      </c>
      <c r="F92" s="438" t="s">
        <v>204</v>
      </c>
      <c r="G92" s="282">
        <v>47</v>
      </c>
      <c r="H92" s="444">
        <v>56</v>
      </c>
      <c r="I92" s="446">
        <v>55.35</v>
      </c>
      <c r="J92" s="282">
        <v>70</v>
      </c>
      <c r="K92" s="282">
        <v>80</v>
      </c>
      <c r="L92" s="57" t="s">
        <v>98</v>
      </c>
      <c r="M92" s="54">
        <v>20</v>
      </c>
      <c r="N92" s="55">
        <v>20</v>
      </c>
      <c r="O92" s="55">
        <v>20</v>
      </c>
    </row>
    <row r="93" spans="1:15" ht="34.5" customHeight="1" x14ac:dyDescent="0.2">
      <c r="A93" s="52"/>
      <c r="B93" s="50"/>
      <c r="C93" s="48"/>
      <c r="D93" s="412"/>
      <c r="E93" s="436"/>
      <c r="F93" s="439"/>
      <c r="G93" s="283"/>
      <c r="H93" s="445"/>
      <c r="I93" s="447"/>
      <c r="J93" s="283"/>
      <c r="K93" s="283"/>
      <c r="L93" s="57" t="s">
        <v>120</v>
      </c>
      <c r="M93" s="54">
        <v>40</v>
      </c>
      <c r="N93" s="55">
        <v>40</v>
      </c>
      <c r="O93" s="55">
        <v>40</v>
      </c>
    </row>
    <row r="94" spans="1:15" ht="50.25" customHeight="1" x14ac:dyDescent="0.2">
      <c r="A94" s="52"/>
      <c r="B94" s="50"/>
      <c r="C94" s="48"/>
      <c r="D94" s="412"/>
      <c r="E94" s="436"/>
      <c r="F94" s="38" t="s">
        <v>11</v>
      </c>
      <c r="G94" s="76"/>
      <c r="H94" s="76">
        <v>150</v>
      </c>
      <c r="I94" s="116">
        <v>49.3</v>
      </c>
      <c r="J94" s="76">
        <v>160</v>
      </c>
      <c r="K94" s="76">
        <v>160</v>
      </c>
      <c r="L94" s="57" t="s">
        <v>121</v>
      </c>
      <c r="M94" s="54">
        <v>715</v>
      </c>
      <c r="N94" s="55">
        <v>700</v>
      </c>
      <c r="O94" s="55">
        <v>700</v>
      </c>
    </row>
    <row r="95" spans="1:15" ht="24" customHeight="1" x14ac:dyDescent="0.2">
      <c r="A95" s="53"/>
      <c r="B95" s="51"/>
      <c r="C95" s="49"/>
      <c r="D95" s="413"/>
      <c r="E95" s="437"/>
      <c r="F95" s="21" t="s">
        <v>7</v>
      </c>
      <c r="G95" s="77">
        <f>SUM(G92:G94)</f>
        <v>47</v>
      </c>
      <c r="H95" s="77">
        <f>SUM(H92:H94)</f>
        <v>206</v>
      </c>
      <c r="I95" s="77">
        <f>SUM(I92:I94)</f>
        <v>104.65</v>
      </c>
      <c r="J95" s="77">
        <f>SUM(J92:J94)</f>
        <v>230</v>
      </c>
      <c r="K95" s="77">
        <f>SUM(K92:K94)</f>
        <v>240</v>
      </c>
      <c r="L95" s="516"/>
      <c r="M95" s="517"/>
      <c r="N95" s="517"/>
      <c r="O95" s="518"/>
    </row>
    <row r="96" spans="1:15" ht="24.75" customHeight="1" x14ac:dyDescent="0.2">
      <c r="A96" s="20" t="s">
        <v>10</v>
      </c>
      <c r="B96" s="12" t="s">
        <v>13</v>
      </c>
      <c r="C96" s="382" t="s">
        <v>23</v>
      </c>
      <c r="D96" s="383"/>
      <c r="E96" s="383"/>
      <c r="F96" s="384"/>
      <c r="G96" s="67">
        <f>SUM(G86,G91,G95)</f>
        <v>365.1</v>
      </c>
      <c r="H96" s="67">
        <f t="shared" ref="H96:K96" si="6">SUM(H86,H91,H95)</f>
        <v>562.45000000000005</v>
      </c>
      <c r="I96" s="67">
        <f t="shared" si="6"/>
        <v>455.79999999999995</v>
      </c>
      <c r="J96" s="67">
        <f t="shared" si="6"/>
        <v>583</v>
      </c>
      <c r="K96" s="67">
        <f t="shared" si="6"/>
        <v>609</v>
      </c>
      <c r="L96" s="269"/>
      <c r="M96" s="270"/>
      <c r="N96" s="270"/>
      <c r="O96" s="271"/>
    </row>
    <row r="97" spans="1:19" ht="24" customHeight="1" x14ac:dyDescent="0.2">
      <c r="A97" s="11" t="s">
        <v>10</v>
      </c>
      <c r="B97" s="12" t="s">
        <v>15</v>
      </c>
      <c r="C97" s="294" t="s">
        <v>37</v>
      </c>
      <c r="D97" s="295"/>
      <c r="E97" s="295"/>
      <c r="F97" s="295"/>
      <c r="G97" s="295"/>
      <c r="H97" s="295"/>
      <c r="I97" s="295"/>
      <c r="J97" s="295"/>
      <c r="K97" s="295"/>
      <c r="L97" s="295"/>
      <c r="M97" s="295"/>
      <c r="N97" s="295"/>
      <c r="O97" s="296"/>
    </row>
    <row r="98" spans="1:19" ht="44.25" customHeight="1" x14ac:dyDescent="0.2">
      <c r="A98" s="325" t="s">
        <v>10</v>
      </c>
      <c r="B98" s="227" t="s">
        <v>15</v>
      </c>
      <c r="C98" s="230" t="s">
        <v>9</v>
      </c>
      <c r="D98" s="358" t="s">
        <v>38</v>
      </c>
      <c r="E98" s="414" t="s">
        <v>74</v>
      </c>
      <c r="F98" s="451" t="s">
        <v>204</v>
      </c>
      <c r="G98" s="253">
        <v>8</v>
      </c>
      <c r="H98" s="259">
        <v>15</v>
      </c>
      <c r="I98" s="255">
        <v>14.2</v>
      </c>
      <c r="J98" s="253">
        <v>9</v>
      </c>
      <c r="K98" s="253">
        <v>10</v>
      </c>
      <c r="L98" s="58" t="s">
        <v>122</v>
      </c>
      <c r="M98" s="56" t="s">
        <v>103</v>
      </c>
      <c r="N98" s="56" t="s">
        <v>104</v>
      </c>
      <c r="O98" s="56" t="s">
        <v>105</v>
      </c>
    </row>
    <row r="99" spans="1:19" ht="39" customHeight="1" x14ac:dyDescent="0.2">
      <c r="A99" s="326"/>
      <c r="B99" s="228"/>
      <c r="C99" s="231"/>
      <c r="D99" s="498"/>
      <c r="E99" s="415"/>
      <c r="F99" s="452"/>
      <c r="G99" s="281"/>
      <c r="H99" s="260"/>
      <c r="I99" s="265"/>
      <c r="J99" s="281"/>
      <c r="K99" s="281"/>
      <c r="L99" s="58" t="s">
        <v>98</v>
      </c>
      <c r="M99" s="56" t="s">
        <v>106</v>
      </c>
      <c r="N99" s="56" t="s">
        <v>106</v>
      </c>
      <c r="O99" s="56" t="s">
        <v>106</v>
      </c>
    </row>
    <row r="100" spans="1:19" ht="37.5" customHeight="1" x14ac:dyDescent="0.2">
      <c r="A100" s="326"/>
      <c r="B100" s="228"/>
      <c r="C100" s="231"/>
      <c r="D100" s="498"/>
      <c r="E100" s="415"/>
      <c r="F100" s="452"/>
      <c r="G100" s="281"/>
      <c r="H100" s="260"/>
      <c r="I100" s="265"/>
      <c r="J100" s="281"/>
      <c r="K100" s="281"/>
      <c r="L100" s="58" t="s">
        <v>123</v>
      </c>
      <c r="M100" s="56" t="s">
        <v>107</v>
      </c>
      <c r="N100" s="56" t="s">
        <v>107</v>
      </c>
      <c r="O100" s="56" t="s">
        <v>107</v>
      </c>
    </row>
    <row r="101" spans="1:19" ht="42.75" customHeight="1" x14ac:dyDescent="0.2">
      <c r="A101" s="326"/>
      <c r="B101" s="228"/>
      <c r="C101" s="231"/>
      <c r="D101" s="498"/>
      <c r="E101" s="415"/>
      <c r="F101" s="453"/>
      <c r="G101" s="254"/>
      <c r="H101" s="261"/>
      <c r="I101" s="256"/>
      <c r="J101" s="254"/>
      <c r="K101" s="254"/>
      <c r="L101" s="58" t="s">
        <v>124</v>
      </c>
      <c r="M101" s="56" t="s">
        <v>108</v>
      </c>
      <c r="N101" s="56" t="s">
        <v>109</v>
      </c>
      <c r="O101" s="56" t="s">
        <v>109</v>
      </c>
    </row>
    <row r="102" spans="1:19" ht="26.25" customHeight="1" x14ac:dyDescent="0.2">
      <c r="A102" s="327"/>
      <c r="B102" s="229"/>
      <c r="C102" s="232"/>
      <c r="D102" s="359"/>
      <c r="E102" s="416"/>
      <c r="F102" s="16" t="s">
        <v>7</v>
      </c>
      <c r="G102" s="63">
        <f>SUM(G98:G101)</f>
        <v>8</v>
      </c>
      <c r="H102" s="63">
        <f>SUM(H98:H101)</f>
        <v>15</v>
      </c>
      <c r="I102" s="63">
        <f>SUM(I98:I101)</f>
        <v>14.2</v>
      </c>
      <c r="J102" s="63">
        <f>SUM(J98:J101)</f>
        <v>9</v>
      </c>
      <c r="K102" s="63">
        <f>SUM(K98:K101)</f>
        <v>10</v>
      </c>
      <c r="L102" s="272"/>
      <c r="M102" s="273"/>
      <c r="N102" s="273"/>
      <c r="O102" s="274"/>
    </row>
    <row r="103" spans="1:19" ht="26.25" customHeight="1" x14ac:dyDescent="0.2">
      <c r="A103" s="20" t="s">
        <v>10</v>
      </c>
      <c r="B103" s="12" t="s">
        <v>15</v>
      </c>
      <c r="C103" s="454" t="s">
        <v>23</v>
      </c>
      <c r="D103" s="455"/>
      <c r="E103" s="455"/>
      <c r="F103" s="456"/>
      <c r="G103" s="78">
        <f>SUM(G102)</f>
        <v>8</v>
      </c>
      <c r="H103" s="78">
        <f>SUM(H102)</f>
        <v>15</v>
      </c>
      <c r="I103" s="78">
        <f>SUM(I102)</f>
        <v>14.2</v>
      </c>
      <c r="J103" s="78">
        <f>SUM(J102)</f>
        <v>9</v>
      </c>
      <c r="K103" s="78">
        <f>SUM(K102)</f>
        <v>10</v>
      </c>
      <c r="L103" s="269"/>
      <c r="M103" s="270"/>
      <c r="N103" s="270"/>
      <c r="O103" s="271"/>
    </row>
    <row r="104" spans="1:19" ht="21" customHeight="1" x14ac:dyDescent="0.2">
      <c r="A104" s="20" t="s">
        <v>10</v>
      </c>
      <c r="B104" s="12" t="s">
        <v>17</v>
      </c>
      <c r="C104" s="294" t="s">
        <v>39</v>
      </c>
      <c r="D104" s="295"/>
      <c r="E104" s="295"/>
      <c r="F104" s="295"/>
      <c r="G104" s="295"/>
      <c r="H104" s="295"/>
      <c r="I104" s="295"/>
      <c r="J104" s="295"/>
      <c r="K104" s="295"/>
      <c r="L104" s="295"/>
      <c r="M104" s="295"/>
      <c r="N104" s="295"/>
      <c r="O104" s="296"/>
    </row>
    <row r="105" spans="1:19" ht="25.5" customHeight="1" x14ac:dyDescent="0.2">
      <c r="A105" s="492" t="s">
        <v>10</v>
      </c>
      <c r="B105" s="227" t="s">
        <v>17</v>
      </c>
      <c r="C105" s="495" t="s">
        <v>9</v>
      </c>
      <c r="D105" s="358" t="s">
        <v>40</v>
      </c>
      <c r="E105" s="459" t="s">
        <v>155</v>
      </c>
      <c r="F105" s="465" t="s">
        <v>24</v>
      </c>
      <c r="G105" s="457"/>
      <c r="H105" s="457"/>
      <c r="I105" s="490"/>
      <c r="J105" s="457">
        <v>30</v>
      </c>
      <c r="K105" s="457">
        <v>40</v>
      </c>
      <c r="L105" s="121" t="s">
        <v>41</v>
      </c>
      <c r="M105" s="39"/>
      <c r="N105" s="39">
        <v>1</v>
      </c>
      <c r="O105" s="39"/>
    </row>
    <row r="106" spans="1:19" ht="32.25" customHeight="1" x14ac:dyDescent="0.2">
      <c r="A106" s="493"/>
      <c r="B106" s="228"/>
      <c r="C106" s="496"/>
      <c r="D106" s="498"/>
      <c r="E106" s="460"/>
      <c r="F106" s="466"/>
      <c r="G106" s="458"/>
      <c r="H106" s="458"/>
      <c r="I106" s="491"/>
      <c r="J106" s="458"/>
      <c r="K106" s="458"/>
      <c r="L106" s="121" t="s">
        <v>127</v>
      </c>
      <c r="M106" s="39"/>
      <c r="N106" s="39"/>
      <c r="O106" s="39">
        <v>10</v>
      </c>
    </row>
    <row r="107" spans="1:19" ht="21" customHeight="1" x14ac:dyDescent="0.2">
      <c r="A107" s="493"/>
      <c r="B107" s="228"/>
      <c r="C107" s="496"/>
      <c r="D107" s="498"/>
      <c r="E107" s="460"/>
      <c r="F107" s="15" t="s">
        <v>11</v>
      </c>
      <c r="G107" s="79">
        <v>29</v>
      </c>
      <c r="H107" s="128"/>
      <c r="I107" s="131"/>
      <c r="J107" s="128"/>
      <c r="K107" s="128"/>
      <c r="L107" s="129"/>
      <c r="M107" s="130"/>
      <c r="N107" s="130"/>
      <c r="O107" s="39"/>
    </row>
    <row r="108" spans="1:19" ht="23.25" customHeight="1" x14ac:dyDescent="0.2">
      <c r="A108" s="494"/>
      <c r="B108" s="229"/>
      <c r="C108" s="497"/>
      <c r="D108" s="359"/>
      <c r="E108" s="461"/>
      <c r="F108" s="16" t="s">
        <v>7</v>
      </c>
      <c r="G108" s="71">
        <f>SUM(G105:G107)</f>
        <v>29</v>
      </c>
      <c r="H108" s="71">
        <f>SUM(H105:H107)</f>
        <v>0</v>
      </c>
      <c r="I108" s="71">
        <f>SUM(I105:I107)</f>
        <v>0</v>
      </c>
      <c r="J108" s="71">
        <f>SUM(J105:J107)</f>
        <v>30</v>
      </c>
      <c r="K108" s="71">
        <f>SUM(K105:K107)</f>
        <v>40</v>
      </c>
      <c r="L108" s="462"/>
      <c r="M108" s="463"/>
      <c r="N108" s="463"/>
      <c r="O108" s="464"/>
    </row>
    <row r="109" spans="1:19" ht="23.25" customHeight="1" x14ac:dyDescent="0.2">
      <c r="A109" s="20" t="s">
        <v>10</v>
      </c>
      <c r="B109" s="12" t="s">
        <v>17</v>
      </c>
      <c r="C109" s="382" t="s">
        <v>23</v>
      </c>
      <c r="D109" s="383"/>
      <c r="E109" s="383"/>
      <c r="F109" s="384"/>
      <c r="G109" s="67">
        <f>SUM(G108)</f>
        <v>29</v>
      </c>
      <c r="H109" s="67">
        <f>SUM(H108)</f>
        <v>0</v>
      </c>
      <c r="I109" s="67">
        <f>SUM(I108)</f>
        <v>0</v>
      </c>
      <c r="J109" s="67">
        <f>SUM(J108)</f>
        <v>30</v>
      </c>
      <c r="K109" s="67">
        <f>SUM(K108)</f>
        <v>40</v>
      </c>
      <c r="L109" s="454"/>
      <c r="M109" s="455"/>
      <c r="N109" s="455"/>
      <c r="O109" s="456"/>
    </row>
    <row r="110" spans="1:19" ht="27" customHeight="1" x14ac:dyDescent="0.2">
      <c r="A110" s="11" t="s">
        <v>10</v>
      </c>
      <c r="B110" s="393" t="s">
        <v>27</v>
      </c>
      <c r="C110" s="394">
        <f>SUM(C72,C96)</f>
        <v>0</v>
      </c>
      <c r="D110" s="394">
        <f>SUM(D72,D96)</f>
        <v>0</v>
      </c>
      <c r="E110" s="394">
        <f>SUM(E72,E96)</f>
        <v>0</v>
      </c>
      <c r="F110" s="395">
        <f>SUM(F72,F96)</f>
        <v>0</v>
      </c>
      <c r="G110" s="70">
        <f>SUM(G72,G76,G96,G103,G109)</f>
        <v>449.202</v>
      </c>
      <c r="H110" s="70">
        <f>SUM(H72,H76,H96,H103,H109)</f>
        <v>679.25</v>
      </c>
      <c r="I110" s="70">
        <f>SUM(I72,I76,I96,I103,I109)</f>
        <v>558.6</v>
      </c>
      <c r="J110" s="70">
        <f>SUM(J72,J76,J96,J103,J109)</f>
        <v>758.2</v>
      </c>
      <c r="K110" s="70">
        <f>SUM(K72,K76,K96,K103,K109)</f>
        <v>802.2</v>
      </c>
      <c r="L110" s="522"/>
      <c r="M110" s="523"/>
      <c r="N110" s="523"/>
      <c r="O110" s="524"/>
    </row>
    <row r="111" spans="1:19" ht="24" customHeight="1" x14ac:dyDescent="0.2">
      <c r="A111" s="11" t="s">
        <v>13</v>
      </c>
      <c r="B111" s="502" t="s">
        <v>42</v>
      </c>
      <c r="C111" s="503"/>
      <c r="D111" s="503"/>
      <c r="E111" s="503"/>
      <c r="F111" s="503"/>
      <c r="G111" s="503"/>
      <c r="H111" s="503"/>
      <c r="I111" s="503"/>
      <c r="J111" s="503"/>
      <c r="K111" s="503"/>
      <c r="L111" s="503"/>
      <c r="M111" s="503"/>
      <c r="N111" s="503"/>
      <c r="O111" s="504"/>
      <c r="S111" s="199"/>
    </row>
    <row r="112" spans="1:19" ht="21" customHeight="1" x14ac:dyDescent="0.2">
      <c r="A112" s="11" t="s">
        <v>13</v>
      </c>
      <c r="B112" s="12" t="s">
        <v>9</v>
      </c>
      <c r="C112" s="294" t="s">
        <v>43</v>
      </c>
      <c r="D112" s="295"/>
      <c r="E112" s="295"/>
      <c r="F112" s="295"/>
      <c r="G112" s="295"/>
      <c r="H112" s="295"/>
      <c r="I112" s="295"/>
      <c r="J112" s="295"/>
      <c r="K112" s="295"/>
      <c r="L112" s="295"/>
      <c r="M112" s="295"/>
      <c r="N112" s="295"/>
      <c r="O112" s="296"/>
    </row>
    <row r="113" spans="1:15" ht="20.25" customHeight="1" x14ac:dyDescent="0.2">
      <c r="A113" s="325" t="s">
        <v>13</v>
      </c>
      <c r="B113" s="227" t="s">
        <v>9</v>
      </c>
      <c r="C113" s="230" t="s">
        <v>9</v>
      </c>
      <c r="D113" s="362" t="s">
        <v>44</v>
      </c>
      <c r="E113" s="414" t="s">
        <v>91</v>
      </c>
      <c r="F113" s="13" t="s">
        <v>11</v>
      </c>
      <c r="G113" s="72">
        <v>12</v>
      </c>
      <c r="H113" s="64">
        <v>18</v>
      </c>
      <c r="I113" s="178">
        <v>4</v>
      </c>
      <c r="J113" s="72">
        <v>18</v>
      </c>
      <c r="K113" s="72">
        <v>19</v>
      </c>
      <c r="L113" s="405" t="s">
        <v>76</v>
      </c>
      <c r="M113" s="407">
        <v>230</v>
      </c>
      <c r="N113" s="407">
        <v>240</v>
      </c>
      <c r="O113" s="407">
        <v>250</v>
      </c>
    </row>
    <row r="114" spans="1:15" ht="31.5" customHeight="1" x14ac:dyDescent="0.2">
      <c r="A114" s="326"/>
      <c r="B114" s="228"/>
      <c r="C114" s="231"/>
      <c r="D114" s="372"/>
      <c r="E114" s="415"/>
      <c r="F114" s="140" t="s">
        <v>192</v>
      </c>
      <c r="G114" s="72">
        <v>0.5</v>
      </c>
      <c r="H114" s="61"/>
      <c r="I114" s="111"/>
      <c r="J114" s="61"/>
      <c r="K114" s="61"/>
      <c r="L114" s="406"/>
      <c r="M114" s="408"/>
      <c r="N114" s="408"/>
      <c r="O114" s="408"/>
    </row>
    <row r="115" spans="1:15" ht="25.5" customHeight="1" x14ac:dyDescent="0.2">
      <c r="A115" s="327"/>
      <c r="B115" s="229"/>
      <c r="C115" s="232"/>
      <c r="D115" s="363"/>
      <c r="E115" s="416"/>
      <c r="F115" s="19" t="s">
        <v>7</v>
      </c>
      <c r="G115" s="63">
        <f>SUM(G113:G114)</f>
        <v>12.5</v>
      </c>
      <c r="H115" s="63">
        <f>SUM(H113:H114)</f>
        <v>18</v>
      </c>
      <c r="I115" s="63">
        <f>SUM(I113:I114)</f>
        <v>4</v>
      </c>
      <c r="J115" s="63">
        <f>SUM(J113:J114)</f>
        <v>18</v>
      </c>
      <c r="K115" s="63">
        <f>SUM(K113:K114)</f>
        <v>19</v>
      </c>
      <c r="L115" s="519"/>
      <c r="M115" s="520"/>
      <c r="N115" s="520"/>
      <c r="O115" s="521"/>
    </row>
    <row r="116" spans="1:15" ht="29.25" customHeight="1" x14ac:dyDescent="0.2">
      <c r="A116" s="325" t="s">
        <v>13</v>
      </c>
      <c r="B116" s="227" t="s">
        <v>9</v>
      </c>
      <c r="C116" s="230" t="s">
        <v>10</v>
      </c>
      <c r="D116" s="362" t="s">
        <v>45</v>
      </c>
      <c r="E116" s="420" t="s">
        <v>152</v>
      </c>
      <c r="F116" s="467" t="s">
        <v>11</v>
      </c>
      <c r="G116" s="471"/>
      <c r="H116" s="253">
        <v>4</v>
      </c>
      <c r="I116" s="255">
        <v>2</v>
      </c>
      <c r="J116" s="253">
        <v>4</v>
      </c>
      <c r="K116" s="253">
        <v>4</v>
      </c>
      <c r="L116" s="121" t="s">
        <v>81</v>
      </c>
      <c r="M116" s="40">
        <v>100</v>
      </c>
      <c r="N116" s="40">
        <v>100</v>
      </c>
      <c r="O116" s="40">
        <v>100</v>
      </c>
    </row>
    <row r="117" spans="1:15" ht="12" customHeight="1" x14ac:dyDescent="0.2">
      <c r="A117" s="326"/>
      <c r="B117" s="228"/>
      <c r="C117" s="231"/>
      <c r="D117" s="372"/>
      <c r="E117" s="421"/>
      <c r="F117" s="468"/>
      <c r="G117" s="472"/>
      <c r="H117" s="254"/>
      <c r="I117" s="256"/>
      <c r="J117" s="254"/>
      <c r="K117" s="254"/>
      <c r="L117" s="469" t="s">
        <v>80</v>
      </c>
      <c r="M117" s="511">
        <v>30</v>
      </c>
      <c r="N117" s="511">
        <v>30</v>
      </c>
      <c r="O117" s="511">
        <v>30</v>
      </c>
    </row>
    <row r="118" spans="1:15" ht="27.75" customHeight="1" x14ac:dyDescent="0.2">
      <c r="A118" s="326"/>
      <c r="B118" s="228"/>
      <c r="C118" s="231"/>
      <c r="D118" s="372"/>
      <c r="E118" s="421"/>
      <c r="F118" s="141" t="s">
        <v>192</v>
      </c>
      <c r="G118" s="88">
        <v>3</v>
      </c>
      <c r="H118" s="92"/>
      <c r="I118" s="115"/>
      <c r="J118" s="87"/>
      <c r="K118" s="87"/>
      <c r="L118" s="470"/>
      <c r="M118" s="512"/>
      <c r="N118" s="512"/>
      <c r="O118" s="512"/>
    </row>
    <row r="119" spans="1:15" ht="24" customHeight="1" x14ac:dyDescent="0.2">
      <c r="A119" s="327"/>
      <c r="B119" s="229"/>
      <c r="C119" s="232"/>
      <c r="D119" s="363"/>
      <c r="E119" s="422"/>
      <c r="F119" s="19" t="s">
        <v>7</v>
      </c>
      <c r="G119" s="63">
        <f>SUM(G116:G118)</f>
        <v>3</v>
      </c>
      <c r="H119" s="63">
        <f>SUM(H116:H118)</f>
        <v>4</v>
      </c>
      <c r="I119" s="63">
        <f>SUM(I116:I118)</f>
        <v>2</v>
      </c>
      <c r="J119" s="63">
        <f>SUM(J116:J118)</f>
        <v>4</v>
      </c>
      <c r="K119" s="63">
        <f>SUM(K116:K118)</f>
        <v>4</v>
      </c>
      <c r="L119" s="237"/>
      <c r="M119" s="238"/>
      <c r="N119" s="238"/>
      <c r="O119" s="239"/>
    </row>
    <row r="120" spans="1:15" ht="77.25" customHeight="1" x14ac:dyDescent="0.2">
      <c r="A120" s="325" t="s">
        <v>13</v>
      </c>
      <c r="B120" s="227" t="s">
        <v>9</v>
      </c>
      <c r="C120" s="230" t="s">
        <v>13</v>
      </c>
      <c r="D120" s="362" t="s">
        <v>92</v>
      </c>
      <c r="E120" s="414" t="s">
        <v>156</v>
      </c>
      <c r="F120" s="13" t="s">
        <v>11</v>
      </c>
      <c r="G120" s="72">
        <v>0.6</v>
      </c>
      <c r="H120" s="61">
        <v>6</v>
      </c>
      <c r="I120" s="111">
        <v>6</v>
      </c>
      <c r="J120" s="61">
        <v>6</v>
      </c>
      <c r="K120" s="61">
        <v>6</v>
      </c>
      <c r="L120" s="34" t="s">
        <v>82</v>
      </c>
      <c r="M120" s="41">
        <v>3</v>
      </c>
      <c r="N120" s="41">
        <v>3</v>
      </c>
      <c r="O120" s="41">
        <v>3</v>
      </c>
    </row>
    <row r="121" spans="1:15" ht="24" customHeight="1" x14ac:dyDescent="0.2">
      <c r="A121" s="327"/>
      <c r="B121" s="229"/>
      <c r="C121" s="232"/>
      <c r="D121" s="363"/>
      <c r="E121" s="416"/>
      <c r="F121" s="19" t="s">
        <v>7</v>
      </c>
      <c r="G121" s="71">
        <f>SUM(G120)</f>
        <v>0.6</v>
      </c>
      <c r="H121" s="71">
        <f>SUM(H120)</f>
        <v>6</v>
      </c>
      <c r="I121" s="71">
        <f>SUM(I120)</f>
        <v>6</v>
      </c>
      <c r="J121" s="71">
        <f>SUM(J120)</f>
        <v>6</v>
      </c>
      <c r="K121" s="71">
        <f>SUM(K120)</f>
        <v>6</v>
      </c>
      <c r="L121" s="237"/>
      <c r="M121" s="238"/>
      <c r="N121" s="238"/>
      <c r="O121" s="239"/>
    </row>
    <row r="122" spans="1:15" ht="18.75" customHeight="1" x14ac:dyDescent="0.2">
      <c r="A122" s="11" t="s">
        <v>13</v>
      </c>
      <c r="B122" s="12" t="s">
        <v>9</v>
      </c>
      <c r="C122" s="382" t="s">
        <v>23</v>
      </c>
      <c r="D122" s="383"/>
      <c r="E122" s="383"/>
      <c r="F122" s="384"/>
      <c r="G122" s="67">
        <f>SUM(G115,G119,G121)</f>
        <v>16.100000000000001</v>
      </c>
      <c r="H122" s="67">
        <f>SUM(H115,H119,H121)</f>
        <v>28</v>
      </c>
      <c r="I122" s="67">
        <f>SUM(I115,I119,I121)</f>
        <v>12</v>
      </c>
      <c r="J122" s="67">
        <f>SUM(J115,J119,J121)</f>
        <v>28</v>
      </c>
      <c r="K122" s="67">
        <f>SUM(K115,K119,K121)</f>
        <v>29</v>
      </c>
      <c r="L122" s="513"/>
      <c r="M122" s="514"/>
      <c r="N122" s="514"/>
      <c r="O122" s="515"/>
    </row>
    <row r="123" spans="1:15" ht="17.25" customHeight="1" x14ac:dyDescent="0.2">
      <c r="A123" s="11" t="s">
        <v>13</v>
      </c>
      <c r="B123" s="393" t="s">
        <v>27</v>
      </c>
      <c r="C123" s="394"/>
      <c r="D123" s="394"/>
      <c r="E123" s="394"/>
      <c r="F123" s="395"/>
      <c r="G123" s="70">
        <f>SUM(G122)</f>
        <v>16.100000000000001</v>
      </c>
      <c r="H123" s="70">
        <f>SUM(H122)</f>
        <v>28</v>
      </c>
      <c r="I123" s="70">
        <f>SUM(I122)</f>
        <v>12</v>
      </c>
      <c r="J123" s="70">
        <f>SUM(J122)</f>
        <v>28</v>
      </c>
      <c r="K123" s="70">
        <f>SUM(K122)</f>
        <v>29</v>
      </c>
      <c r="L123" s="508"/>
      <c r="M123" s="509"/>
      <c r="N123" s="509"/>
      <c r="O123" s="510"/>
    </row>
    <row r="124" spans="1:15" ht="21.75" customHeight="1" x14ac:dyDescent="0.2">
      <c r="A124" s="22" t="s">
        <v>9</v>
      </c>
      <c r="B124" s="499" t="s">
        <v>46</v>
      </c>
      <c r="C124" s="500"/>
      <c r="D124" s="500"/>
      <c r="E124" s="500"/>
      <c r="F124" s="501"/>
      <c r="G124" s="80">
        <f>SUM(G123,G110,G59)</f>
        <v>1408.932</v>
      </c>
      <c r="H124" s="80">
        <f>SUM(H123,H110,H59)</f>
        <v>3216.05</v>
      </c>
      <c r="I124" s="80">
        <f>SUM(I123,I110,I59)</f>
        <v>1715.9</v>
      </c>
      <c r="J124" s="80">
        <f>SUM(J123,J110,J59)</f>
        <v>2824.4300000000003</v>
      </c>
      <c r="K124" s="80">
        <f>SUM(K123,K110,K59)</f>
        <v>2473.94</v>
      </c>
      <c r="L124" s="505"/>
      <c r="M124" s="506"/>
      <c r="N124" s="506"/>
      <c r="O124" s="507"/>
    </row>
    <row r="125" spans="1:15" ht="18" hidden="1" customHeight="1" x14ac:dyDescent="0.2">
      <c r="A125" s="1"/>
      <c r="B125" s="1"/>
      <c r="C125" s="1"/>
      <c r="D125" s="1"/>
      <c r="E125" s="1"/>
      <c r="F125" s="2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22.5" hidden="1" customHeight="1" x14ac:dyDescent="0.2">
      <c r="A126" s="1"/>
      <c r="B126" s="1"/>
      <c r="C126" s="1"/>
      <c r="D126" s="1"/>
      <c r="E126" s="1"/>
      <c r="F126" s="23" t="s">
        <v>11</v>
      </c>
      <c r="G126" s="120">
        <f>SUM(G21+G33+G35+G40+G44+G48+G55+G62+G65+G68+G74+G78+G94+G107+G113+G116+G120)</f>
        <v>146.03200000000001</v>
      </c>
      <c r="H126" s="120">
        <f t="shared" ref="H126:K126" si="7">SUM(H21+H33+H35+H40+H44+H48+H55+H62+H65+H68+H74+H78+H94+H107+H113+H116+H120)</f>
        <v>518.29999999999995</v>
      </c>
      <c r="I126" s="120">
        <f t="shared" si="7"/>
        <v>214.7</v>
      </c>
      <c r="J126" s="120">
        <f t="shared" si="7"/>
        <v>452.18700000000001</v>
      </c>
      <c r="K126" s="120">
        <f t="shared" si="7"/>
        <v>495.18700000000001</v>
      </c>
      <c r="L126" s="1"/>
      <c r="M126" s="1"/>
      <c r="N126" s="1"/>
      <c r="O126" s="1"/>
    </row>
    <row r="127" spans="1:15" ht="25.5" hidden="1" customHeight="1" x14ac:dyDescent="0.2">
      <c r="A127" s="1"/>
      <c r="B127" s="1"/>
      <c r="C127" s="1"/>
      <c r="D127" s="1"/>
      <c r="E127" s="1"/>
      <c r="F127" s="23" t="s">
        <v>144</v>
      </c>
      <c r="G127" s="120">
        <f>SUM(G18+G22+G37+G38+G63+G66+G114+G118)</f>
        <v>8.6</v>
      </c>
      <c r="H127" s="120">
        <f>SUM(H18+H22+H37+H38+H63+H66+H114+H118)</f>
        <v>320.5</v>
      </c>
      <c r="I127" s="120">
        <f>SUM(I18+I22+I37+I38+I63+I66+I114+I118)</f>
        <v>320.5</v>
      </c>
      <c r="J127" s="120">
        <f>SUM(J18+J22+J37+J38+J63+J66+J114+J118)</f>
        <v>0</v>
      </c>
      <c r="K127" s="120">
        <f>SUM(K18+K22+K37+K38+K63+K66+K114+K118)</f>
        <v>0</v>
      </c>
      <c r="L127" s="1"/>
      <c r="M127" s="1"/>
      <c r="N127" s="1"/>
      <c r="O127" s="1"/>
    </row>
    <row r="128" spans="1:15" ht="21.75" hidden="1" customHeight="1" x14ac:dyDescent="0.2">
      <c r="A128" s="1"/>
      <c r="B128" s="1"/>
      <c r="C128" s="1"/>
      <c r="D128" s="1"/>
      <c r="E128" s="1"/>
      <c r="F128" s="23" t="s">
        <v>197</v>
      </c>
      <c r="G128" s="120">
        <f>SUM(G80,G87,G92,G98)</f>
        <v>306.39999999999998</v>
      </c>
      <c r="H128" s="120">
        <f t="shared" ref="H128:K128" si="8">SUM(H80,H87,H92,H98)</f>
        <v>356.15</v>
      </c>
      <c r="I128" s="120">
        <f t="shared" si="8"/>
        <v>350.40000000000003</v>
      </c>
      <c r="J128" s="120">
        <f t="shared" si="8"/>
        <v>364</v>
      </c>
      <c r="K128" s="120">
        <f t="shared" si="8"/>
        <v>390</v>
      </c>
      <c r="L128" s="1"/>
      <c r="M128" s="1"/>
      <c r="N128" s="1"/>
      <c r="O128" s="1"/>
    </row>
    <row r="129" spans="1:26" ht="24.75" hidden="1" customHeight="1" x14ac:dyDescent="0.2">
      <c r="A129" s="1"/>
      <c r="B129" s="1"/>
      <c r="C129" s="1"/>
      <c r="D129" s="1"/>
      <c r="E129" s="1"/>
      <c r="F129" s="23" t="s">
        <v>24</v>
      </c>
      <c r="G129" s="120">
        <f>SUM(G41+G45+G52+G54+G69+G85+G105)</f>
        <v>722.09999999999991</v>
      </c>
      <c r="H129" s="120">
        <f t="shared" ref="H129:K129" si="9">SUM(H41+H45+H52+H54+H69+H85+H105)</f>
        <v>763.4</v>
      </c>
      <c r="I129" s="120">
        <f t="shared" si="9"/>
        <v>763.4</v>
      </c>
      <c r="J129" s="120">
        <f t="shared" si="9"/>
        <v>759.74700000000007</v>
      </c>
      <c r="K129" s="120">
        <f t="shared" si="9"/>
        <v>759.74700000000007</v>
      </c>
      <c r="L129" s="1"/>
      <c r="M129" s="1"/>
      <c r="N129" s="1"/>
      <c r="O129" s="1"/>
    </row>
    <row r="130" spans="1:26" ht="28.5" hidden="1" customHeight="1" x14ac:dyDescent="0.2">
      <c r="D130" s="3"/>
      <c r="E130" s="1"/>
      <c r="F130" s="23" t="s">
        <v>25</v>
      </c>
      <c r="G130" s="120">
        <f>SUM(G56+G82)</f>
        <v>8.6</v>
      </c>
      <c r="H130" s="120">
        <f>SUM(H56+H82)</f>
        <v>10.5</v>
      </c>
      <c r="I130" s="120">
        <f>SUM(I56+I82)</f>
        <v>9.5</v>
      </c>
      <c r="J130" s="120">
        <f>SUM(J56+J82)</f>
        <v>11</v>
      </c>
      <c r="K130" s="120">
        <f>SUM(K56+K82)</f>
        <v>12</v>
      </c>
      <c r="L130" s="1"/>
      <c r="M130" s="1"/>
      <c r="N130" s="1"/>
      <c r="O130" s="1"/>
    </row>
    <row r="131" spans="1:26" ht="24.75" hidden="1" customHeight="1" x14ac:dyDescent="0.2">
      <c r="D131" s="3"/>
      <c r="E131" s="1"/>
      <c r="F131" s="23" t="s">
        <v>177</v>
      </c>
      <c r="G131" s="120">
        <f>SUM(G84)</f>
        <v>1.2</v>
      </c>
      <c r="H131" s="120">
        <f>SUM(H84)</f>
        <v>1.2</v>
      </c>
      <c r="I131" s="120">
        <f>SUM(I84)</f>
        <v>1.2</v>
      </c>
      <c r="J131" s="120">
        <f>SUM(J84)</f>
        <v>0</v>
      </c>
      <c r="K131" s="120">
        <f>SUM(K84)</f>
        <v>0</v>
      </c>
      <c r="L131" s="1"/>
      <c r="M131" s="1"/>
      <c r="N131" s="1"/>
      <c r="O131" s="1"/>
    </row>
    <row r="132" spans="1:26" ht="21" hidden="1" customHeight="1" x14ac:dyDescent="0.2">
      <c r="F132" s="23" t="s">
        <v>71</v>
      </c>
      <c r="G132" s="120">
        <f>SUM(G53)</f>
        <v>62</v>
      </c>
      <c r="H132" s="120">
        <f>SUM(H53)</f>
        <v>65</v>
      </c>
      <c r="I132" s="120">
        <f>SUM(I53)</f>
        <v>56.2</v>
      </c>
      <c r="J132" s="120">
        <f>SUM(J53)</f>
        <v>60</v>
      </c>
      <c r="K132" s="120">
        <f>SUM(K53)</f>
        <v>60</v>
      </c>
    </row>
    <row r="133" spans="1:26" ht="25.5" hidden="1" customHeight="1" x14ac:dyDescent="0.2">
      <c r="F133" s="23" t="s">
        <v>12</v>
      </c>
      <c r="G133" s="120">
        <f>SUM(G16+G20+G24+G26+G28+G30)</f>
        <v>134</v>
      </c>
      <c r="H133" s="120">
        <f>SUM(H16+H20+H24+H26+H28+H30)</f>
        <v>1181</v>
      </c>
      <c r="I133" s="120">
        <f>SUM(I16+I20+I24+I26+I28+I30)</f>
        <v>0</v>
      </c>
      <c r="J133" s="120">
        <f>SUM(J16+J20+J24+J26+J28+J30)</f>
        <v>614</v>
      </c>
      <c r="K133" s="120">
        <f>SUM(K16+K20+K24+K26+K28+K30)</f>
        <v>104</v>
      </c>
    </row>
    <row r="134" spans="1:26" ht="24.75" hidden="1" customHeight="1" x14ac:dyDescent="0.2">
      <c r="F134" s="23" t="s">
        <v>14</v>
      </c>
      <c r="G134" s="120">
        <f>SUM(G36+G42+G46+G70)</f>
        <v>20</v>
      </c>
      <c r="H134" s="120">
        <f t="shared" ref="H134:K134" si="10">SUM(H36+H42+H46+H70)</f>
        <v>0</v>
      </c>
      <c r="I134" s="120">
        <f t="shared" si="10"/>
        <v>0</v>
      </c>
      <c r="J134" s="120">
        <f t="shared" si="10"/>
        <v>563.59</v>
      </c>
      <c r="K134" s="120">
        <f t="shared" si="10"/>
        <v>653.1</v>
      </c>
    </row>
    <row r="135" spans="1:26" ht="18.75" hidden="1" customHeight="1" x14ac:dyDescent="0.2">
      <c r="F135" s="83" t="s">
        <v>128</v>
      </c>
      <c r="G135" s="84">
        <f>SUM(G126:G134)</f>
        <v>1408.9319999999998</v>
      </c>
      <c r="H135" s="84">
        <f>SUM(H126:H134)</f>
        <v>3216.05</v>
      </c>
      <c r="I135" s="84">
        <f>SUM(I126:I134)</f>
        <v>1715.9</v>
      </c>
      <c r="J135" s="84">
        <f>SUM(J126:J134)</f>
        <v>2824.5240000000003</v>
      </c>
      <c r="K135" s="84">
        <f>SUM(K126:K134)</f>
        <v>2474.0340000000001</v>
      </c>
    </row>
    <row r="136" spans="1:26" s="138" customFormat="1" ht="33" customHeight="1" x14ac:dyDescent="0.2">
      <c r="A136" s="132"/>
      <c r="B136" s="132"/>
      <c r="C136" s="132"/>
      <c r="D136" s="486" t="s">
        <v>188</v>
      </c>
      <c r="E136" s="487"/>
      <c r="F136" s="487"/>
      <c r="G136" s="487"/>
      <c r="H136" s="487"/>
      <c r="I136" s="487"/>
      <c r="J136" s="487"/>
      <c r="K136" s="133"/>
      <c r="L136" s="134"/>
      <c r="M136" s="134"/>
      <c r="N136" s="134"/>
      <c r="O136" s="134"/>
      <c r="P136" s="135"/>
      <c r="Q136" s="136"/>
      <c r="R136" s="137"/>
      <c r="S136" s="137"/>
      <c r="T136" s="137"/>
      <c r="U136" s="137"/>
      <c r="V136" s="137"/>
      <c r="W136" s="137"/>
      <c r="X136" s="137"/>
      <c r="Y136" s="137"/>
      <c r="Z136" s="137"/>
    </row>
    <row r="137" spans="1:26" x14ac:dyDescent="0.2">
      <c r="J137" s="145"/>
      <c r="K137" s="145" t="s">
        <v>129</v>
      </c>
      <c r="L137" s="145"/>
    </row>
    <row r="138" spans="1:26" ht="66" customHeight="1" x14ac:dyDescent="0.2">
      <c r="A138" s="488" t="s">
        <v>47</v>
      </c>
      <c r="B138" s="489"/>
      <c r="C138" s="489"/>
      <c r="D138" s="489"/>
      <c r="E138" s="489"/>
      <c r="F138" s="146"/>
      <c r="G138" s="154" t="s">
        <v>137</v>
      </c>
      <c r="H138" s="154" t="s">
        <v>157</v>
      </c>
      <c r="I138" s="155" t="s">
        <v>158</v>
      </c>
      <c r="J138" s="155" t="s">
        <v>195</v>
      </c>
      <c r="K138" s="155" t="s">
        <v>196</v>
      </c>
      <c r="L138" s="134"/>
      <c r="M138" s="134"/>
      <c r="N138" s="134"/>
      <c r="O138" s="134"/>
      <c r="P138" s="135"/>
      <c r="Q138" s="136"/>
      <c r="R138" s="137"/>
      <c r="S138" s="137"/>
      <c r="T138" s="137"/>
      <c r="U138" s="134"/>
    </row>
    <row r="139" spans="1:26" ht="22.5" customHeight="1" x14ac:dyDescent="0.2">
      <c r="A139" s="147" t="s">
        <v>48</v>
      </c>
      <c r="B139" s="481" t="s">
        <v>159</v>
      </c>
      <c r="C139" s="481"/>
      <c r="D139" s="481"/>
      <c r="E139" s="481"/>
      <c r="F139" s="148"/>
      <c r="G139" s="156">
        <f>SUM(G140:G150)</f>
        <v>1408.9319999999998</v>
      </c>
      <c r="H139" s="156">
        <f>SUM(H140:H150)</f>
        <v>3216.0499999999997</v>
      </c>
      <c r="I139" s="157">
        <f>SUM(I140:I150)</f>
        <v>1715.9000000000003</v>
      </c>
      <c r="J139" s="157">
        <f t="shared" ref="J139:K139" si="11">SUM(J140:J150)</f>
        <v>2824.5240000000003</v>
      </c>
      <c r="K139" s="157">
        <f t="shared" si="11"/>
        <v>2474.0340000000001</v>
      </c>
      <c r="L139" s="134"/>
      <c r="M139" s="134"/>
      <c r="N139" s="134"/>
      <c r="O139" s="134"/>
      <c r="P139" s="135"/>
      <c r="Q139" s="136"/>
      <c r="R139" s="137"/>
      <c r="S139" s="137"/>
      <c r="T139" s="137"/>
      <c r="U139" s="134"/>
    </row>
    <row r="140" spans="1:26" ht="24" customHeight="1" x14ac:dyDescent="0.2">
      <c r="A140" s="149" t="s">
        <v>49</v>
      </c>
      <c r="B140" s="477" t="s">
        <v>50</v>
      </c>
      <c r="C140" s="478"/>
      <c r="D140" s="478"/>
      <c r="E140" s="478"/>
      <c r="F140" s="150"/>
      <c r="G140" s="158">
        <f>G126</f>
        <v>146.03200000000001</v>
      </c>
      <c r="H140" s="158">
        <f>H126</f>
        <v>518.29999999999995</v>
      </c>
      <c r="I140" s="167">
        <f>I126</f>
        <v>214.7</v>
      </c>
      <c r="J140" s="165">
        <f>J126</f>
        <v>452.18700000000001</v>
      </c>
      <c r="K140" s="165">
        <f>K126</f>
        <v>495.18700000000001</v>
      </c>
      <c r="L140" s="134"/>
      <c r="M140" s="134"/>
      <c r="N140" s="134"/>
      <c r="O140" s="134"/>
      <c r="P140" s="135"/>
      <c r="Q140" s="136"/>
      <c r="R140" s="137"/>
      <c r="S140" s="137"/>
      <c r="T140" s="137"/>
      <c r="U140" s="134"/>
    </row>
    <row r="141" spans="1:26" ht="25.5" customHeight="1" x14ac:dyDescent="0.2">
      <c r="A141" s="23" t="s">
        <v>51</v>
      </c>
      <c r="B141" s="477" t="s">
        <v>160</v>
      </c>
      <c r="C141" s="478"/>
      <c r="D141" s="478"/>
      <c r="E141" s="478"/>
      <c r="F141" s="150"/>
      <c r="G141" s="143"/>
      <c r="H141" s="143"/>
      <c r="I141" s="168"/>
      <c r="J141" s="159"/>
      <c r="K141" s="159"/>
      <c r="L141" s="134"/>
      <c r="M141" s="134"/>
      <c r="N141" s="134"/>
      <c r="O141" s="134"/>
      <c r="P141" s="135"/>
      <c r="Q141" s="136"/>
      <c r="R141" s="137"/>
      <c r="S141" s="137"/>
      <c r="T141" s="137"/>
      <c r="U141" s="134"/>
    </row>
    <row r="142" spans="1:26" ht="24.75" customHeight="1" x14ac:dyDescent="0.2">
      <c r="A142" s="23" t="s">
        <v>52</v>
      </c>
      <c r="B142" s="477" t="s">
        <v>161</v>
      </c>
      <c r="C142" s="478"/>
      <c r="D142" s="478"/>
      <c r="E142" s="478"/>
      <c r="F142" s="150"/>
      <c r="G142" s="158">
        <f>G127</f>
        <v>8.6</v>
      </c>
      <c r="H142" s="158">
        <f t="shared" ref="H142:K142" si="12">H127</f>
        <v>320.5</v>
      </c>
      <c r="I142" s="182">
        <f t="shared" si="12"/>
        <v>320.5</v>
      </c>
      <c r="J142" s="158">
        <f t="shared" si="12"/>
        <v>0</v>
      </c>
      <c r="K142" s="184">
        <f t="shared" si="12"/>
        <v>0</v>
      </c>
      <c r="L142" s="134"/>
      <c r="M142" s="134"/>
      <c r="N142" s="134"/>
      <c r="O142" s="134"/>
      <c r="P142" s="135"/>
      <c r="Q142" s="136"/>
      <c r="R142" s="137"/>
      <c r="S142" s="137"/>
      <c r="T142" s="137"/>
      <c r="U142" s="134"/>
    </row>
    <row r="143" spans="1:26" ht="21.75" customHeight="1" x14ac:dyDescent="0.2">
      <c r="A143" s="23" t="s">
        <v>53</v>
      </c>
      <c r="B143" s="477" t="s">
        <v>162</v>
      </c>
      <c r="C143" s="478"/>
      <c r="D143" s="478"/>
      <c r="E143" s="478"/>
      <c r="F143" s="150"/>
      <c r="G143" s="158">
        <f>G132</f>
        <v>62</v>
      </c>
      <c r="H143" s="158">
        <f>H132</f>
        <v>65</v>
      </c>
      <c r="I143" s="167">
        <f>I132</f>
        <v>56.2</v>
      </c>
      <c r="J143" s="165">
        <f>J132</f>
        <v>60</v>
      </c>
      <c r="K143" s="165">
        <f>K132</f>
        <v>60</v>
      </c>
      <c r="L143" s="134"/>
      <c r="M143" s="134"/>
      <c r="N143" s="134"/>
      <c r="O143" s="134"/>
      <c r="P143" s="135"/>
      <c r="Q143" s="136"/>
      <c r="R143" s="137"/>
      <c r="S143" s="137"/>
      <c r="T143" s="137"/>
      <c r="U143" s="134"/>
    </row>
    <row r="144" spans="1:26" ht="34.5" customHeight="1" x14ac:dyDescent="0.2">
      <c r="A144" s="23" t="s">
        <v>54</v>
      </c>
      <c r="B144" s="479" t="s">
        <v>163</v>
      </c>
      <c r="C144" s="480"/>
      <c r="D144" s="480"/>
      <c r="E144" s="480"/>
      <c r="F144" s="150"/>
      <c r="G144" s="158">
        <f t="shared" ref="G144:K145" si="13">G128</f>
        <v>306.39999999999998</v>
      </c>
      <c r="H144" s="158">
        <f t="shared" si="13"/>
        <v>356.15</v>
      </c>
      <c r="I144" s="167">
        <f t="shared" si="13"/>
        <v>350.40000000000003</v>
      </c>
      <c r="J144" s="158">
        <f t="shared" si="13"/>
        <v>364</v>
      </c>
      <c r="K144" s="166">
        <f t="shared" si="13"/>
        <v>390</v>
      </c>
      <c r="L144" s="134"/>
      <c r="M144" s="134"/>
      <c r="N144" s="134"/>
      <c r="O144" s="134"/>
      <c r="P144" s="135"/>
      <c r="Q144" s="136"/>
      <c r="R144" s="137"/>
      <c r="S144" s="137"/>
      <c r="T144" s="137"/>
      <c r="U144" s="134"/>
    </row>
    <row r="145" spans="1:21" ht="27" customHeight="1" x14ac:dyDescent="0.2">
      <c r="A145" s="23" t="s">
        <v>55</v>
      </c>
      <c r="B145" s="203" t="s">
        <v>164</v>
      </c>
      <c r="C145" s="204"/>
      <c r="D145" s="204"/>
      <c r="E145" s="204"/>
      <c r="F145" s="150"/>
      <c r="G145" s="158">
        <f t="shared" si="13"/>
        <v>722.09999999999991</v>
      </c>
      <c r="H145" s="158">
        <f t="shared" si="13"/>
        <v>763.4</v>
      </c>
      <c r="I145" s="167">
        <f t="shared" si="13"/>
        <v>763.4</v>
      </c>
      <c r="J145" s="165">
        <f t="shared" si="13"/>
        <v>759.74700000000007</v>
      </c>
      <c r="K145" s="165">
        <f t="shared" si="13"/>
        <v>759.74700000000007</v>
      </c>
      <c r="L145" s="134"/>
      <c r="M145" s="134"/>
      <c r="N145" s="134"/>
      <c r="O145" s="134"/>
      <c r="P145" s="135"/>
      <c r="Q145" s="136"/>
      <c r="R145" s="137"/>
      <c r="S145" s="137"/>
      <c r="T145" s="137"/>
      <c r="U145" s="134"/>
    </row>
    <row r="146" spans="1:21" ht="33" customHeight="1" x14ac:dyDescent="0.2">
      <c r="A146" s="23" t="s">
        <v>56</v>
      </c>
      <c r="B146" s="479" t="s">
        <v>165</v>
      </c>
      <c r="C146" s="480"/>
      <c r="D146" s="480"/>
      <c r="E146" s="480"/>
      <c r="F146" s="150"/>
      <c r="G146" s="158">
        <f>G133</f>
        <v>134</v>
      </c>
      <c r="H146" s="158">
        <f>H133</f>
        <v>1181</v>
      </c>
      <c r="I146" s="167">
        <f>I133</f>
        <v>0</v>
      </c>
      <c r="J146" s="165">
        <f>J133</f>
        <v>614</v>
      </c>
      <c r="K146" s="165">
        <f>K133</f>
        <v>104</v>
      </c>
      <c r="L146" s="134"/>
      <c r="M146" s="134"/>
      <c r="N146" s="134"/>
      <c r="O146" s="134"/>
      <c r="P146" s="135"/>
      <c r="Q146" s="136"/>
      <c r="R146" s="137"/>
      <c r="S146" s="137"/>
      <c r="T146" s="137"/>
      <c r="U146" s="134"/>
    </row>
    <row r="147" spans="1:21" ht="18.75" customHeight="1" x14ac:dyDescent="0.2">
      <c r="A147" s="23" t="s">
        <v>57</v>
      </c>
      <c r="B147" s="203" t="s">
        <v>166</v>
      </c>
      <c r="C147" s="204"/>
      <c r="D147" s="204"/>
      <c r="E147" s="204"/>
      <c r="F147" s="150"/>
      <c r="G147" s="143"/>
      <c r="H147" s="143"/>
      <c r="I147" s="168"/>
      <c r="J147" s="159"/>
      <c r="K147" s="159"/>
      <c r="L147" s="134"/>
      <c r="M147" s="134"/>
      <c r="N147" s="134"/>
      <c r="O147" s="134"/>
      <c r="P147" s="135"/>
      <c r="Q147" s="136"/>
      <c r="R147" s="137"/>
      <c r="S147" s="137"/>
      <c r="T147" s="137"/>
      <c r="U147" s="134"/>
    </row>
    <row r="148" spans="1:21" ht="20.25" customHeight="1" x14ac:dyDescent="0.2">
      <c r="A148" s="23" t="s">
        <v>58</v>
      </c>
      <c r="B148" s="477" t="s">
        <v>167</v>
      </c>
      <c r="C148" s="478"/>
      <c r="D148" s="478"/>
      <c r="E148" s="478"/>
      <c r="F148" s="150"/>
      <c r="G148" s="158">
        <f>G134</f>
        <v>20</v>
      </c>
      <c r="H148" s="158">
        <f>H134</f>
        <v>0</v>
      </c>
      <c r="I148" s="168">
        <f>I134</f>
        <v>0</v>
      </c>
      <c r="J148" s="158">
        <f>J134</f>
        <v>563.59</v>
      </c>
      <c r="K148" s="165">
        <f>K134</f>
        <v>653.1</v>
      </c>
      <c r="L148" s="134"/>
      <c r="M148" s="134"/>
      <c r="N148" s="134"/>
      <c r="O148" s="134"/>
      <c r="P148" s="135"/>
      <c r="Q148" s="136"/>
      <c r="R148" s="137"/>
      <c r="S148" s="137"/>
      <c r="T148" s="137"/>
      <c r="U148" s="134"/>
    </row>
    <row r="149" spans="1:21" ht="20.25" customHeight="1" x14ac:dyDescent="0.2">
      <c r="A149" s="23" t="s">
        <v>130</v>
      </c>
      <c r="B149" s="477" t="s">
        <v>168</v>
      </c>
      <c r="C149" s="478"/>
      <c r="D149" s="478"/>
      <c r="E149" s="478"/>
      <c r="F149" s="150"/>
      <c r="G149" s="158">
        <f>G130</f>
        <v>8.6</v>
      </c>
      <c r="H149" s="158">
        <f>H130</f>
        <v>10.5</v>
      </c>
      <c r="I149" s="167">
        <f>I130</f>
        <v>9.5</v>
      </c>
      <c r="J149" s="165">
        <f>J130</f>
        <v>11</v>
      </c>
      <c r="K149" s="165">
        <f>K130</f>
        <v>12</v>
      </c>
      <c r="L149" s="134"/>
      <c r="M149" s="134"/>
      <c r="N149" s="134"/>
      <c r="O149" s="134"/>
      <c r="P149" s="135"/>
      <c r="Q149" s="136"/>
      <c r="R149" s="137"/>
      <c r="S149" s="137"/>
      <c r="T149" s="137"/>
      <c r="U149" s="134"/>
    </row>
    <row r="150" spans="1:21" ht="21" customHeight="1" x14ac:dyDescent="0.2">
      <c r="A150" s="23" t="s">
        <v>169</v>
      </c>
      <c r="B150" s="205" t="s">
        <v>170</v>
      </c>
      <c r="C150" s="206"/>
      <c r="D150" s="206"/>
      <c r="E150" s="206"/>
      <c r="F150" s="150"/>
      <c r="G150" s="158">
        <f>G131</f>
        <v>1.2</v>
      </c>
      <c r="H150" s="144">
        <f>H84</f>
        <v>1.2</v>
      </c>
      <c r="I150" s="167">
        <f>I84</f>
        <v>1.2</v>
      </c>
      <c r="J150" s="165">
        <f>J84</f>
        <v>0</v>
      </c>
      <c r="K150" s="165">
        <f>K84</f>
        <v>0</v>
      </c>
      <c r="L150" s="134"/>
      <c r="M150" s="134"/>
      <c r="N150" s="134"/>
      <c r="O150" s="134"/>
      <c r="P150" s="135"/>
      <c r="Q150" s="136"/>
      <c r="R150" s="137"/>
      <c r="S150" s="137"/>
      <c r="T150" s="137"/>
      <c r="U150" s="134"/>
    </row>
    <row r="151" spans="1:21" ht="20.25" customHeight="1" x14ac:dyDescent="0.2">
      <c r="A151" s="151" t="s">
        <v>59</v>
      </c>
      <c r="B151" s="475" t="s">
        <v>60</v>
      </c>
      <c r="C151" s="476"/>
      <c r="D151" s="476"/>
      <c r="E151" s="476"/>
      <c r="F151" s="152"/>
      <c r="G151" s="160"/>
      <c r="H151" s="160"/>
      <c r="I151" s="161"/>
      <c r="J151" s="161"/>
      <c r="K151" s="161"/>
      <c r="L151" s="134"/>
      <c r="M151" s="134"/>
      <c r="N151" s="134"/>
      <c r="O151" s="134"/>
      <c r="P151" s="135"/>
      <c r="Q151" s="136"/>
      <c r="R151" s="137"/>
      <c r="S151" s="137"/>
      <c r="T151" s="137"/>
      <c r="U151" s="134"/>
    </row>
    <row r="152" spans="1:21" ht="15.75" customHeight="1" x14ac:dyDescent="0.2">
      <c r="A152" s="473" t="s">
        <v>194</v>
      </c>
      <c r="B152" s="474"/>
      <c r="C152" s="474"/>
      <c r="D152" s="474"/>
      <c r="E152" s="474"/>
      <c r="F152" s="153"/>
      <c r="G152" s="162">
        <f>SUM(G139+G151)</f>
        <v>1408.9319999999998</v>
      </c>
      <c r="H152" s="162">
        <f>SUM(H139+H151)</f>
        <v>3216.0499999999997</v>
      </c>
      <c r="I152" s="163">
        <f>SUM(I139+I151)</f>
        <v>1715.9000000000003</v>
      </c>
      <c r="J152" s="163">
        <f t="shared" ref="J152:K152" si="14">SUM(J139+J151)</f>
        <v>2824.5240000000003</v>
      </c>
      <c r="K152" s="163">
        <f t="shared" si="14"/>
        <v>2474.0340000000001</v>
      </c>
      <c r="L152" s="134"/>
      <c r="M152" s="134"/>
      <c r="N152" s="134"/>
      <c r="O152" s="134"/>
      <c r="P152" s="135"/>
      <c r="Q152" s="136"/>
      <c r="R152" s="137"/>
      <c r="S152" s="137"/>
      <c r="T152" s="137"/>
      <c r="U152" s="134"/>
    </row>
    <row r="153" spans="1:21" x14ac:dyDescent="0.2">
      <c r="J153" s="145"/>
      <c r="K153" s="145"/>
      <c r="L153" s="134"/>
      <c r="M153" s="134"/>
      <c r="N153" s="134"/>
      <c r="O153" s="134"/>
      <c r="P153" s="135"/>
      <c r="Q153" s="136"/>
      <c r="R153" s="137"/>
      <c r="S153" s="137"/>
      <c r="T153" s="137"/>
      <c r="U153" s="134"/>
    </row>
    <row r="154" spans="1:21" x14ac:dyDescent="0.2">
      <c r="J154" s="145"/>
      <c r="K154" s="145"/>
      <c r="L154" s="134"/>
      <c r="M154" s="134"/>
      <c r="N154" s="134"/>
      <c r="O154" s="134"/>
      <c r="P154" s="135"/>
      <c r="Q154" s="136"/>
      <c r="R154" s="137"/>
      <c r="S154" s="137"/>
      <c r="T154" s="137"/>
      <c r="U154" s="134"/>
    </row>
    <row r="155" spans="1:21" x14ac:dyDescent="0.2">
      <c r="L155" s="134"/>
      <c r="M155" s="134"/>
      <c r="N155" s="134"/>
      <c r="O155" s="134"/>
      <c r="P155" s="135"/>
      <c r="Q155" s="136"/>
      <c r="R155" s="137"/>
      <c r="S155" s="137"/>
      <c r="T155" s="137"/>
      <c r="U155" s="134"/>
    </row>
    <row r="156" spans="1:21" x14ac:dyDescent="0.2">
      <c r="L156" s="134"/>
      <c r="M156" s="134"/>
      <c r="N156" s="134"/>
      <c r="O156" s="134"/>
      <c r="P156" s="135"/>
      <c r="Q156" s="136"/>
      <c r="R156" s="137"/>
      <c r="S156" s="137"/>
      <c r="T156" s="137"/>
      <c r="U156" s="134"/>
    </row>
    <row r="157" spans="1:21" x14ac:dyDescent="0.2">
      <c r="L157" s="134"/>
      <c r="M157" s="134"/>
      <c r="N157" s="134"/>
      <c r="O157" s="134"/>
      <c r="P157" s="135"/>
      <c r="Q157" s="136"/>
      <c r="R157" s="137"/>
      <c r="S157" s="137"/>
      <c r="T157" s="137"/>
      <c r="U157" s="134"/>
    </row>
  </sheetData>
  <mergeCells count="322">
    <mergeCell ref="N21:N22"/>
    <mergeCell ref="O21:O22"/>
    <mergeCell ref="N84:N85"/>
    <mergeCell ref="O84:O85"/>
    <mergeCell ref="L123:O123"/>
    <mergeCell ref="L121:O121"/>
    <mergeCell ref="M117:M118"/>
    <mergeCell ref="N117:N118"/>
    <mergeCell ref="O117:O118"/>
    <mergeCell ref="L122:O122"/>
    <mergeCell ref="L95:O95"/>
    <mergeCell ref="L96:O96"/>
    <mergeCell ref="C97:O97"/>
    <mergeCell ref="E98:E102"/>
    <mergeCell ref="J98:J101"/>
    <mergeCell ref="K98:K101"/>
    <mergeCell ref="L102:O102"/>
    <mergeCell ref="D98:D102"/>
    <mergeCell ref="L115:O115"/>
    <mergeCell ref="I116:I117"/>
    <mergeCell ref="B110:F110"/>
    <mergeCell ref="L110:O110"/>
    <mergeCell ref="G98:G101"/>
    <mergeCell ref="B87:B91"/>
    <mergeCell ref="B139:E139"/>
    <mergeCell ref="L82:L83"/>
    <mergeCell ref="M82:M83"/>
    <mergeCell ref="N82:N83"/>
    <mergeCell ref="C103:F103"/>
    <mergeCell ref="D136:J136"/>
    <mergeCell ref="A138:E138"/>
    <mergeCell ref="I105:I106"/>
    <mergeCell ref="A105:A108"/>
    <mergeCell ref="B105:B108"/>
    <mergeCell ref="C105:C108"/>
    <mergeCell ref="D105:D108"/>
    <mergeCell ref="B123:F123"/>
    <mergeCell ref="B124:F124"/>
    <mergeCell ref="A120:A121"/>
    <mergeCell ref="A116:A119"/>
    <mergeCell ref="A113:A115"/>
    <mergeCell ref="B111:O111"/>
    <mergeCell ref="C112:O112"/>
    <mergeCell ref="O82:O83"/>
    <mergeCell ref="L124:O124"/>
    <mergeCell ref="C122:F122"/>
    <mergeCell ref="M84:M85"/>
    <mergeCell ref="A87:A91"/>
    <mergeCell ref="A152:E152"/>
    <mergeCell ref="B151:E151"/>
    <mergeCell ref="B149:E149"/>
    <mergeCell ref="B148:E148"/>
    <mergeCell ref="B142:E142"/>
    <mergeCell ref="B140:E140"/>
    <mergeCell ref="B141:E141"/>
    <mergeCell ref="B144:E144"/>
    <mergeCell ref="B143:E143"/>
    <mergeCell ref="B146:E146"/>
    <mergeCell ref="K116:K117"/>
    <mergeCell ref="L119:O119"/>
    <mergeCell ref="L113:L114"/>
    <mergeCell ref="D113:D115"/>
    <mergeCell ref="E113:E115"/>
    <mergeCell ref="B116:B119"/>
    <mergeCell ref="N113:N114"/>
    <mergeCell ref="O113:O114"/>
    <mergeCell ref="E120:E121"/>
    <mergeCell ref="C113:C115"/>
    <mergeCell ref="D116:D119"/>
    <mergeCell ref="E116:E119"/>
    <mergeCell ref="F116:F117"/>
    <mergeCell ref="H116:H117"/>
    <mergeCell ref="D120:D121"/>
    <mergeCell ref="C116:C119"/>
    <mergeCell ref="B113:B115"/>
    <mergeCell ref="M113:M114"/>
    <mergeCell ref="B120:B121"/>
    <mergeCell ref="C120:C121"/>
    <mergeCell ref="L117:L118"/>
    <mergeCell ref="G116:G117"/>
    <mergeCell ref="J116:J117"/>
    <mergeCell ref="A98:A102"/>
    <mergeCell ref="B98:B102"/>
    <mergeCell ref="F98:F101"/>
    <mergeCell ref="C104:O104"/>
    <mergeCell ref="C98:C102"/>
    <mergeCell ref="L103:O103"/>
    <mergeCell ref="L109:O109"/>
    <mergeCell ref="C109:F109"/>
    <mergeCell ref="K105:K106"/>
    <mergeCell ref="H105:H106"/>
    <mergeCell ref="J105:J106"/>
    <mergeCell ref="E105:E108"/>
    <mergeCell ref="L108:O108"/>
    <mergeCell ref="F105:F106"/>
    <mergeCell ref="G105:G106"/>
    <mergeCell ref="D68:D71"/>
    <mergeCell ref="E68:E71"/>
    <mergeCell ref="H98:H101"/>
    <mergeCell ref="I98:I101"/>
    <mergeCell ref="G87:G90"/>
    <mergeCell ref="L91:O91"/>
    <mergeCell ref="C96:F96"/>
    <mergeCell ref="D92:D95"/>
    <mergeCell ref="E92:E95"/>
    <mergeCell ref="F92:F93"/>
    <mergeCell ref="G92:G93"/>
    <mergeCell ref="L84:L85"/>
    <mergeCell ref="G78:G79"/>
    <mergeCell ref="H78:H79"/>
    <mergeCell ref="H92:H93"/>
    <mergeCell ref="I92:I93"/>
    <mergeCell ref="J92:J93"/>
    <mergeCell ref="C87:C91"/>
    <mergeCell ref="D87:D91"/>
    <mergeCell ref="E87:E91"/>
    <mergeCell ref="F87:F90"/>
    <mergeCell ref="A65:A67"/>
    <mergeCell ref="C76:F76"/>
    <mergeCell ref="A78:A86"/>
    <mergeCell ref="B78:B86"/>
    <mergeCell ref="C78:C86"/>
    <mergeCell ref="D78:D86"/>
    <mergeCell ref="C74:C75"/>
    <mergeCell ref="D74:D75"/>
    <mergeCell ref="E65:E67"/>
    <mergeCell ref="F80:F81"/>
    <mergeCell ref="F78:F79"/>
    <mergeCell ref="C73:O73"/>
    <mergeCell ref="E78:E86"/>
    <mergeCell ref="L86:O86"/>
    <mergeCell ref="E74:E75"/>
    <mergeCell ref="I80:I81"/>
    <mergeCell ref="A74:A75"/>
    <mergeCell ref="B74:B75"/>
    <mergeCell ref="B65:B67"/>
    <mergeCell ref="C68:C71"/>
    <mergeCell ref="A68:A71"/>
    <mergeCell ref="B68:B71"/>
    <mergeCell ref="C72:F72"/>
    <mergeCell ref="I78:I79"/>
    <mergeCell ref="A52:A57"/>
    <mergeCell ref="B52:B57"/>
    <mergeCell ref="C52:C57"/>
    <mergeCell ref="E52:E57"/>
    <mergeCell ref="L57:O57"/>
    <mergeCell ref="B59:F59"/>
    <mergeCell ref="E62:E64"/>
    <mergeCell ref="C58:F58"/>
    <mergeCell ref="L58:O58"/>
    <mergeCell ref="B60:O60"/>
    <mergeCell ref="A62:A64"/>
    <mergeCell ref="B62:B64"/>
    <mergeCell ref="C62:C64"/>
    <mergeCell ref="L59:O59"/>
    <mergeCell ref="L62:L63"/>
    <mergeCell ref="M62:M63"/>
    <mergeCell ref="N62:N63"/>
    <mergeCell ref="O62:O63"/>
    <mergeCell ref="D62:D64"/>
    <mergeCell ref="L64:O64"/>
    <mergeCell ref="C61:O61"/>
    <mergeCell ref="M40:M42"/>
    <mergeCell ref="D44:D47"/>
    <mergeCell ref="E44:E47"/>
    <mergeCell ref="E40:E43"/>
    <mergeCell ref="O44:O45"/>
    <mergeCell ref="O40:O42"/>
    <mergeCell ref="L40:L42"/>
    <mergeCell ref="D40:D43"/>
    <mergeCell ref="L50:O50"/>
    <mergeCell ref="A48:A49"/>
    <mergeCell ref="B48:B49"/>
    <mergeCell ref="C48:C49"/>
    <mergeCell ref="D48:D49"/>
    <mergeCell ref="E48:E49"/>
    <mergeCell ref="A28:A29"/>
    <mergeCell ref="B28:B29"/>
    <mergeCell ref="C28:C29"/>
    <mergeCell ref="D28:D29"/>
    <mergeCell ref="E28:E29"/>
    <mergeCell ref="E33:E34"/>
    <mergeCell ref="E30:E32"/>
    <mergeCell ref="A33:A34"/>
    <mergeCell ref="A30:A32"/>
    <mergeCell ref="A35:A39"/>
    <mergeCell ref="B35:B39"/>
    <mergeCell ref="C35:C39"/>
    <mergeCell ref="D35:D39"/>
    <mergeCell ref="D30:D32"/>
    <mergeCell ref="B33:B34"/>
    <mergeCell ref="A40:A43"/>
    <mergeCell ref="A44:A47"/>
    <mergeCell ref="B44:B47"/>
    <mergeCell ref="C44:C47"/>
    <mergeCell ref="L23:O23"/>
    <mergeCell ref="F16:F17"/>
    <mergeCell ref="G16:G17"/>
    <mergeCell ref="M16:M17"/>
    <mergeCell ref="N16:N17"/>
    <mergeCell ref="H16:H17"/>
    <mergeCell ref="I16:I17"/>
    <mergeCell ref="A26:A27"/>
    <mergeCell ref="B26:B27"/>
    <mergeCell ref="C26:C27"/>
    <mergeCell ref="D26:D27"/>
    <mergeCell ref="C16:C19"/>
    <mergeCell ref="D16:D19"/>
    <mergeCell ref="D24:D25"/>
    <mergeCell ref="D20:D23"/>
    <mergeCell ref="E16:E19"/>
    <mergeCell ref="A24:A25"/>
    <mergeCell ref="B24:B25"/>
    <mergeCell ref="C24:C25"/>
    <mergeCell ref="A20:A23"/>
    <mergeCell ref="B20:B23"/>
    <mergeCell ref="C20:C23"/>
    <mergeCell ref="L21:L22"/>
    <mergeCell ref="M21:M22"/>
    <mergeCell ref="B16:B19"/>
    <mergeCell ref="A12:O12"/>
    <mergeCell ref="A13:O13"/>
    <mergeCell ref="L16:L17"/>
    <mergeCell ref="K9:K11"/>
    <mergeCell ref="A16:A19"/>
    <mergeCell ref="O16:O17"/>
    <mergeCell ref="D9:D11"/>
    <mergeCell ref="C15:O15"/>
    <mergeCell ref="L10:L11"/>
    <mergeCell ref="G9:G11"/>
    <mergeCell ref="H9:H11"/>
    <mergeCell ref="I9:I11"/>
    <mergeCell ref="L9:O9"/>
    <mergeCell ref="J9:J11"/>
    <mergeCell ref="L19:O19"/>
    <mergeCell ref="K92:K93"/>
    <mergeCell ref="L68:L70"/>
    <mergeCell ref="H80:H81"/>
    <mergeCell ref="L25:O25"/>
    <mergeCell ref="L32:O32"/>
    <mergeCell ref="O30:O31"/>
    <mergeCell ref="M30:M31"/>
    <mergeCell ref="N30:N31"/>
    <mergeCell ref="L76:O76"/>
    <mergeCell ref="C77:O77"/>
    <mergeCell ref="N68:N70"/>
    <mergeCell ref="K82:K83"/>
    <mergeCell ref="L27:O27"/>
    <mergeCell ref="I82:I83"/>
    <mergeCell ref="F82:F83"/>
    <mergeCell ref="G82:G83"/>
    <mergeCell ref="H82:H83"/>
    <mergeCell ref="G80:G81"/>
    <mergeCell ref="C51:O51"/>
    <mergeCell ref="D52:D57"/>
    <mergeCell ref="L53:L55"/>
    <mergeCell ref="L44:L45"/>
    <mergeCell ref="M44:M45"/>
    <mergeCell ref="N40:N42"/>
    <mergeCell ref="Q62:X62"/>
    <mergeCell ref="J87:J90"/>
    <mergeCell ref="H87:H90"/>
    <mergeCell ref="K87:K90"/>
    <mergeCell ref="I87:I90"/>
    <mergeCell ref="L67:O67"/>
    <mergeCell ref="M68:M70"/>
    <mergeCell ref="L72:O72"/>
    <mergeCell ref="L75:O75"/>
    <mergeCell ref="J78:J79"/>
    <mergeCell ref="K78:K79"/>
    <mergeCell ref="J82:J83"/>
    <mergeCell ref="J80:J81"/>
    <mergeCell ref="K80:K81"/>
    <mergeCell ref="O68:O70"/>
    <mergeCell ref="B30:B32"/>
    <mergeCell ref="C30:C32"/>
    <mergeCell ref="B40:B43"/>
    <mergeCell ref="L34:O34"/>
    <mergeCell ref="C65:C67"/>
    <mergeCell ref="L29:O29"/>
    <mergeCell ref="E26:E27"/>
    <mergeCell ref="E24:E25"/>
    <mergeCell ref="L39:O39"/>
    <mergeCell ref="L35:L36"/>
    <mergeCell ref="O35:O36"/>
    <mergeCell ref="N35:N36"/>
    <mergeCell ref="L30:L31"/>
    <mergeCell ref="F30:F31"/>
    <mergeCell ref="G30:G31"/>
    <mergeCell ref="I30:I31"/>
    <mergeCell ref="J30:J31"/>
    <mergeCell ref="H30:H31"/>
    <mergeCell ref="K30:K31"/>
    <mergeCell ref="N44:N45"/>
    <mergeCell ref="C50:F50"/>
    <mergeCell ref="N53:N55"/>
    <mergeCell ref="O53:O55"/>
    <mergeCell ref="M53:M55"/>
    <mergeCell ref="L2:O2"/>
    <mergeCell ref="L3:O3"/>
    <mergeCell ref="L4:O4"/>
    <mergeCell ref="L1:O1"/>
    <mergeCell ref="L5:O5"/>
    <mergeCell ref="D65:D67"/>
    <mergeCell ref="M35:M36"/>
    <mergeCell ref="C33:C34"/>
    <mergeCell ref="D33:D34"/>
    <mergeCell ref="E35:E39"/>
    <mergeCell ref="C40:C43"/>
    <mergeCell ref="E20:E23"/>
    <mergeCell ref="J16:J17"/>
    <mergeCell ref="K16:K17"/>
    <mergeCell ref="A6:O6"/>
    <mergeCell ref="L8:O8"/>
    <mergeCell ref="A9:A11"/>
    <mergeCell ref="B9:B11"/>
    <mergeCell ref="C9:C11"/>
    <mergeCell ref="E9:E11"/>
    <mergeCell ref="F9:F11"/>
    <mergeCell ref="A7:O7"/>
    <mergeCell ref="M10:O10"/>
    <mergeCell ref="B14:O14"/>
  </mergeCells>
  <phoneticPr fontId="35" type="noConversion"/>
  <pageMargins left="1.1811023622047245" right="0" top="0.78740157480314965" bottom="0.78740157480314965" header="0.31496062992125984" footer="0.31496062992125984"/>
  <pageSetup paperSize="9" scale="95" firstPageNumber="128" fitToHeight="0" orientation="landscape" useFirstPageNumber="1" r:id="rId1"/>
  <headerFooter scaleWithDoc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8"/>
  <sheetViews>
    <sheetView zoomScale="93" zoomScaleNormal="93" workbookViewId="0">
      <selection activeCell="B26" sqref="B26"/>
    </sheetView>
  </sheetViews>
  <sheetFormatPr defaultColWidth="11.5703125" defaultRowHeight="12.75" x14ac:dyDescent="0.2"/>
  <cols>
    <col min="1" max="1" width="28.28515625" customWidth="1"/>
    <col min="2" max="2" width="55" customWidth="1"/>
    <col min="3" max="3" width="24.42578125" customWidth="1"/>
  </cols>
  <sheetData>
    <row r="2" spans="1:8" s="5" customFormat="1" ht="34.5" customHeight="1" x14ac:dyDescent="0.25">
      <c r="A2" s="527" t="s">
        <v>181</v>
      </c>
      <c r="B2" s="527"/>
      <c r="C2" s="527"/>
      <c r="D2" s="4"/>
    </row>
    <row r="3" spans="1:8" s="5" customFormat="1" ht="12" customHeight="1" x14ac:dyDescent="0.25">
      <c r="A3" s="6"/>
      <c r="B3" s="528"/>
      <c r="C3" s="529"/>
      <c r="D3" s="4"/>
    </row>
    <row r="4" spans="1:8" s="5" customFormat="1" ht="15.75" x14ac:dyDescent="0.25">
      <c r="A4" s="7" t="s">
        <v>61</v>
      </c>
      <c r="B4" s="525" t="s">
        <v>3</v>
      </c>
      <c r="C4" s="526"/>
      <c r="H4" s="4"/>
    </row>
    <row r="5" spans="1:8" s="5" customFormat="1" ht="31.5" customHeight="1" x14ac:dyDescent="0.25">
      <c r="A5" s="8" t="s">
        <v>16</v>
      </c>
      <c r="B5" s="531" t="s">
        <v>183</v>
      </c>
      <c r="C5" s="532"/>
      <c r="H5" s="4"/>
    </row>
    <row r="6" spans="1:8" s="5" customFormat="1" ht="15.75" x14ac:dyDescent="0.25">
      <c r="A6" s="8" t="s">
        <v>17</v>
      </c>
      <c r="B6" s="531" t="s">
        <v>190</v>
      </c>
      <c r="C6" s="532"/>
      <c r="H6" s="4"/>
    </row>
    <row r="7" spans="1:8" s="5" customFormat="1" ht="15.75" x14ac:dyDescent="0.25">
      <c r="A7" s="8" t="s">
        <v>18</v>
      </c>
      <c r="B7" s="531" t="s">
        <v>184</v>
      </c>
      <c r="C7" s="532"/>
      <c r="H7" s="4"/>
    </row>
    <row r="8" spans="1:8" s="5" customFormat="1" ht="15.75" x14ac:dyDescent="0.25">
      <c r="A8" s="8" t="s">
        <v>91</v>
      </c>
      <c r="B8" s="531" t="s">
        <v>185</v>
      </c>
      <c r="C8" s="532"/>
      <c r="H8" s="4"/>
    </row>
    <row r="9" spans="1:8" s="5" customFormat="1" ht="15.75" x14ac:dyDescent="0.25">
      <c r="A9" s="8" t="s">
        <v>182</v>
      </c>
      <c r="B9" s="531" t="s">
        <v>186</v>
      </c>
      <c r="C9" s="532"/>
      <c r="H9" s="4"/>
    </row>
    <row r="10" spans="1:8" s="5" customFormat="1" ht="15.75" x14ac:dyDescent="0.25">
      <c r="A10" s="8" t="s">
        <v>34</v>
      </c>
      <c r="B10" s="197" t="s">
        <v>205</v>
      </c>
      <c r="C10" s="198"/>
      <c r="H10" s="4"/>
    </row>
    <row r="11" spans="1:8" s="5" customFormat="1" ht="15.75" customHeight="1" x14ac:dyDescent="0.25">
      <c r="A11" s="8" t="s">
        <v>62</v>
      </c>
      <c r="B11" s="531" t="s">
        <v>180</v>
      </c>
      <c r="C11" s="532"/>
    </row>
    <row r="12" spans="1:8" s="5" customFormat="1" ht="15.75" customHeight="1" x14ac:dyDescent="0.25">
      <c r="A12" s="7">
        <v>145378272</v>
      </c>
      <c r="B12" s="531" t="s">
        <v>63</v>
      </c>
      <c r="C12" s="532"/>
      <c r="H12" s="4"/>
    </row>
    <row r="13" spans="1:8" s="5" customFormat="1" ht="15.75" customHeight="1" x14ac:dyDescent="0.25">
      <c r="A13" s="7">
        <v>145370763</v>
      </c>
      <c r="B13" s="531" t="s">
        <v>64</v>
      </c>
      <c r="C13" s="532"/>
    </row>
    <row r="14" spans="1:8" s="5" customFormat="1" ht="15.75" customHeight="1" x14ac:dyDescent="0.25">
      <c r="A14" s="7">
        <v>145371299</v>
      </c>
      <c r="B14" s="531" t="s">
        <v>65</v>
      </c>
      <c r="C14" s="532"/>
      <c r="H14" s="4"/>
    </row>
    <row r="15" spans="1:8" s="5" customFormat="1" ht="15.75" customHeight="1" x14ac:dyDescent="0.25">
      <c r="A15" s="7">
        <v>145370959</v>
      </c>
      <c r="B15" s="531" t="s">
        <v>66</v>
      </c>
      <c r="C15" s="532"/>
    </row>
    <row r="16" spans="1:8" s="5" customFormat="1" ht="15.75" x14ac:dyDescent="0.25">
      <c r="A16" s="7">
        <v>191847935</v>
      </c>
      <c r="B16" s="531" t="s">
        <v>67</v>
      </c>
      <c r="C16" s="532"/>
      <c r="H16" s="4"/>
    </row>
    <row r="17" spans="1:8" s="5" customFormat="1" ht="15.75" x14ac:dyDescent="0.25">
      <c r="H17" s="4"/>
    </row>
    <row r="18" spans="1:8" ht="12.95" customHeight="1" x14ac:dyDescent="0.2">
      <c r="A18" s="530" t="s">
        <v>189</v>
      </c>
      <c r="B18" s="530"/>
      <c r="C18" s="530"/>
    </row>
    <row r="19" spans="1:8" s="5" customFormat="1" ht="15.75" customHeight="1" x14ac:dyDescent="0.25">
      <c r="A19"/>
      <c r="B19" s="86"/>
      <c r="C19"/>
    </row>
    <row r="20" spans="1:8" s="5" customFormat="1" ht="15.75" customHeight="1" x14ac:dyDescent="0.25">
      <c r="A20"/>
      <c r="B20"/>
      <c r="C20"/>
    </row>
    <row r="21" spans="1:8" s="5" customFormat="1" ht="15.75" customHeight="1" x14ac:dyDescent="0.25">
      <c r="A21"/>
      <c r="B21"/>
      <c r="C21"/>
    </row>
    <row r="22" spans="1:8" s="5" customFormat="1" ht="15.75" customHeight="1" x14ac:dyDescent="0.25">
      <c r="A22"/>
      <c r="B22"/>
      <c r="C22"/>
    </row>
    <row r="23" spans="1:8" s="5" customFormat="1" ht="15.75" customHeight="1" x14ac:dyDescent="0.25">
      <c r="A23"/>
      <c r="B23" s="110"/>
      <c r="C23"/>
    </row>
    <row r="24" spans="1:8" s="5" customFormat="1" ht="15.75" customHeight="1" x14ac:dyDescent="0.25">
      <c r="A24"/>
      <c r="B24" s="110"/>
      <c r="C24"/>
    </row>
    <row r="25" spans="1:8" s="5" customFormat="1" ht="15.75" customHeight="1" x14ac:dyDescent="0.25">
      <c r="A25"/>
      <c r="B25" s="110"/>
      <c r="C25"/>
    </row>
    <row r="26" spans="1:8" s="5" customFormat="1" ht="15.75" customHeight="1" x14ac:dyDescent="0.25">
      <c r="A26"/>
      <c r="B26" s="110"/>
      <c r="C26"/>
    </row>
    <row r="27" spans="1:8" x14ac:dyDescent="0.2">
      <c r="B27" s="110"/>
    </row>
    <row r="28" spans="1:8" x14ac:dyDescent="0.2">
      <c r="B28" s="110"/>
    </row>
  </sheetData>
  <sheetProtection selectLockedCells="1" selectUnlockedCells="1"/>
  <mergeCells count="15">
    <mergeCell ref="B4:C4"/>
    <mergeCell ref="A2:C2"/>
    <mergeCell ref="B3:C3"/>
    <mergeCell ref="A18:C18"/>
    <mergeCell ref="B16:C16"/>
    <mergeCell ref="B15:C15"/>
    <mergeCell ref="B14:C14"/>
    <mergeCell ref="B13:C13"/>
    <mergeCell ref="B12:C12"/>
    <mergeCell ref="B11:C11"/>
    <mergeCell ref="B5:C5"/>
    <mergeCell ref="B6:C6"/>
    <mergeCell ref="B7:C7"/>
    <mergeCell ref="B8:C8"/>
    <mergeCell ref="B9:C9"/>
  </mergeCells>
  <phoneticPr fontId="21" type="noConversion"/>
  <pageMargins left="1.1811023622047245" right="0.39370078740157483" top="0.78740157480314965" bottom="0.78740157480314965" header="0.31496062992125984" footer="0.31496062992125984"/>
  <pageSetup paperSize="9" firstPageNumber="10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1_c_1_c_1_forma</vt:lpstr>
      <vt:lpstr>vykdytojų_kodai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v.palciauskiene</dc:creator>
  <cp:lastModifiedBy>Rasa Macienė</cp:lastModifiedBy>
  <cp:lastPrinted>2017-11-22T08:14:08Z</cp:lastPrinted>
  <dcterms:created xsi:type="dcterms:W3CDTF">2014-10-31T12:19:15Z</dcterms:created>
  <dcterms:modified xsi:type="dcterms:W3CDTF">2018-01-23T12:01:16Z</dcterms:modified>
</cp:coreProperties>
</file>