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 tabRatio="264"/>
  </bookViews>
  <sheets>
    <sheet name="1_c_1_c_1_forma" sheetId="1" r:id="rId1"/>
    <sheet name="vykdytojų_kodai" sheetId="3" r:id="rId2"/>
  </sheets>
  <definedNames>
    <definedName name="Excel_BuiltIn_Print_Titles_1_1">'1_c_1_c_1_forma'!$A$16:$ID$18</definedName>
    <definedName name="_xlnm.Print_Area" localSheetId="0">'1_c_1_c_1_forma'!$A$2:$O$200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2" i="1" l="1"/>
  <c r="I172" i="1"/>
  <c r="J172" i="1"/>
  <c r="K172" i="1"/>
  <c r="G172" i="1"/>
  <c r="K142" i="1"/>
  <c r="J142" i="1"/>
  <c r="I142" i="1"/>
  <c r="H142" i="1"/>
  <c r="G142" i="1"/>
  <c r="I175" i="1" l="1"/>
  <c r="I190" i="1" s="1"/>
  <c r="K56" i="1"/>
  <c r="H56" i="1"/>
  <c r="I56" i="1"/>
  <c r="J56" i="1"/>
  <c r="G56" i="1"/>
  <c r="H177" i="1"/>
  <c r="I177" i="1"/>
  <c r="J177" i="1"/>
  <c r="K177" i="1"/>
  <c r="G177" i="1"/>
  <c r="H175" i="1"/>
  <c r="J175" i="1"/>
  <c r="K175" i="1"/>
  <c r="G175" i="1"/>
  <c r="H174" i="1" l="1"/>
  <c r="G174" i="1"/>
  <c r="G45" i="1"/>
  <c r="H194" i="1" l="1"/>
  <c r="G194" i="1"/>
  <c r="I189" i="1"/>
  <c r="J189" i="1"/>
  <c r="K189" i="1"/>
  <c r="H179" i="1"/>
  <c r="H199" i="1" s="1"/>
  <c r="H178" i="1"/>
  <c r="H193" i="1" s="1"/>
  <c r="H189" i="1"/>
  <c r="H176" i="1"/>
  <c r="H197" i="1" s="1"/>
  <c r="H190" i="1"/>
  <c r="H173" i="1"/>
  <c r="H195" i="1" s="1"/>
  <c r="H168" i="1"/>
  <c r="H166" i="1"/>
  <c r="H169" i="1" s="1"/>
  <c r="H162" i="1"/>
  <c r="H159" i="1"/>
  <c r="H157" i="1"/>
  <c r="H154" i="1"/>
  <c r="H152" i="1"/>
  <c r="H149" i="1"/>
  <c r="H140" i="1"/>
  <c r="H137" i="1"/>
  <c r="H132" i="1"/>
  <c r="H126" i="1"/>
  <c r="H122" i="1"/>
  <c r="H114" i="1"/>
  <c r="H115" i="1" s="1"/>
  <c r="H110" i="1"/>
  <c r="H108" i="1"/>
  <c r="H106" i="1"/>
  <c r="H102" i="1"/>
  <c r="H98" i="1"/>
  <c r="H93" i="1"/>
  <c r="H91" i="1"/>
  <c r="H88" i="1"/>
  <c r="H86" i="1"/>
  <c r="H84" i="1"/>
  <c r="H82" i="1"/>
  <c r="H80" i="1"/>
  <c r="H78" i="1"/>
  <c r="H76" i="1"/>
  <c r="H74" i="1"/>
  <c r="H72" i="1"/>
  <c r="H70" i="1"/>
  <c r="H68" i="1"/>
  <c r="H66" i="1"/>
  <c r="H64" i="1"/>
  <c r="H62" i="1"/>
  <c r="H60" i="1"/>
  <c r="H58" i="1"/>
  <c r="H53" i="1"/>
  <c r="H51" i="1"/>
  <c r="H49" i="1"/>
  <c r="H45" i="1"/>
  <c r="H42" i="1"/>
  <c r="H39" i="1"/>
  <c r="H36" i="1"/>
  <c r="H143" i="1" l="1"/>
  <c r="H163" i="1"/>
  <c r="H170" i="1" s="1"/>
  <c r="H180" i="1"/>
  <c r="H111" i="1"/>
  <c r="H144" i="1"/>
  <c r="H94" i="1"/>
  <c r="H127" i="1"/>
  <c r="H46" i="1"/>
  <c r="H186" i="1"/>
  <c r="H185" i="1" s="1"/>
  <c r="H196" i="1"/>
  <c r="I173" i="1"/>
  <c r="I195" i="1" s="1"/>
  <c r="H116" i="1" l="1"/>
  <c r="H171" i="1" s="1"/>
  <c r="I174" i="1"/>
  <c r="I194" i="1" s="1"/>
  <c r="J174" i="1"/>
  <c r="J194" i="1" s="1"/>
  <c r="K174" i="1"/>
  <c r="K194" i="1" s="1"/>
  <c r="G173" i="1"/>
  <c r="G195" i="1" s="1"/>
  <c r="I36" i="1"/>
  <c r="J36" i="1"/>
  <c r="K36" i="1"/>
  <c r="G186" i="1"/>
  <c r="J173" i="1"/>
  <c r="J195" i="1" s="1"/>
  <c r="K173" i="1"/>
  <c r="K195" i="1" s="1"/>
  <c r="G36" i="1"/>
  <c r="I162" i="1" l="1"/>
  <c r="J162" i="1"/>
  <c r="K162" i="1"/>
  <c r="G162" i="1"/>
  <c r="I132" i="1"/>
  <c r="J132" i="1"/>
  <c r="K132" i="1"/>
  <c r="G132" i="1"/>
  <c r="I176" i="1"/>
  <c r="I197" i="1" s="1"/>
  <c r="J176" i="1"/>
  <c r="J197" i="1" s="1"/>
  <c r="K176" i="1"/>
  <c r="K197" i="1" s="1"/>
  <c r="G176" i="1"/>
  <c r="G197" i="1" s="1"/>
  <c r="I86" i="1" l="1"/>
  <c r="J86" i="1"/>
  <c r="G189" i="1" l="1"/>
  <c r="I93" i="1" l="1"/>
  <c r="J93" i="1"/>
  <c r="K93" i="1"/>
  <c r="G93" i="1"/>
  <c r="I91" i="1"/>
  <c r="J91" i="1"/>
  <c r="K91" i="1"/>
  <c r="G91" i="1"/>
  <c r="I157" i="1" l="1"/>
  <c r="J157" i="1"/>
  <c r="K157" i="1"/>
  <c r="G157" i="1"/>
  <c r="I186" i="1" l="1"/>
  <c r="J186" i="1"/>
  <c r="K186" i="1"/>
  <c r="I168" i="1"/>
  <c r="J168" i="1"/>
  <c r="K168" i="1"/>
  <c r="G168" i="1"/>
  <c r="I137" i="1" l="1"/>
  <c r="J137" i="1"/>
  <c r="K137" i="1"/>
  <c r="G137" i="1"/>
  <c r="I178" i="1" l="1"/>
  <c r="I193" i="1" s="1"/>
  <c r="J178" i="1"/>
  <c r="J193" i="1" s="1"/>
  <c r="K178" i="1"/>
  <c r="K193" i="1" s="1"/>
  <c r="G178" i="1"/>
  <c r="G193" i="1" s="1"/>
  <c r="I122" i="1" l="1"/>
  <c r="J122" i="1"/>
  <c r="K122" i="1"/>
  <c r="G122" i="1"/>
  <c r="K110" i="1" l="1"/>
  <c r="J110" i="1"/>
  <c r="I110" i="1"/>
  <c r="G110" i="1"/>
  <c r="K108" i="1" l="1"/>
  <c r="J108" i="1"/>
  <c r="I108" i="1"/>
  <c r="G108" i="1"/>
  <c r="K86" i="1" l="1"/>
  <c r="I152" i="1"/>
  <c r="J152" i="1"/>
  <c r="K152" i="1"/>
  <c r="G152" i="1"/>
  <c r="I159" i="1" l="1"/>
  <c r="J159" i="1"/>
  <c r="K159" i="1"/>
  <c r="I154" i="1"/>
  <c r="J154" i="1"/>
  <c r="K154" i="1"/>
  <c r="I149" i="1"/>
  <c r="J149" i="1"/>
  <c r="K149" i="1"/>
  <c r="I114" i="1"/>
  <c r="I115" i="1" s="1"/>
  <c r="J114" i="1"/>
  <c r="J115" i="1" s="1"/>
  <c r="K114" i="1"/>
  <c r="K115" i="1" s="1"/>
  <c r="I106" i="1"/>
  <c r="J106" i="1"/>
  <c r="K106" i="1"/>
  <c r="I102" i="1"/>
  <c r="J102" i="1"/>
  <c r="K102" i="1"/>
  <c r="I98" i="1"/>
  <c r="J98" i="1"/>
  <c r="K98" i="1"/>
  <c r="I42" i="1"/>
  <c r="J42" i="1"/>
  <c r="K42" i="1"/>
  <c r="I39" i="1"/>
  <c r="J39" i="1"/>
  <c r="K39" i="1"/>
  <c r="I179" i="1"/>
  <c r="I199" i="1" s="1"/>
  <c r="I196" i="1" s="1"/>
  <c r="J179" i="1"/>
  <c r="J199" i="1" s="1"/>
  <c r="J196" i="1" s="1"/>
  <c r="K179" i="1"/>
  <c r="K199" i="1" s="1"/>
  <c r="K196" i="1" s="1"/>
  <c r="I185" i="1"/>
  <c r="J190" i="1"/>
  <c r="J185" i="1" s="1"/>
  <c r="K190" i="1"/>
  <c r="K185" i="1" s="1"/>
  <c r="I46" i="1" l="1"/>
  <c r="J46" i="1"/>
  <c r="K46" i="1"/>
  <c r="K163" i="1"/>
  <c r="J163" i="1"/>
  <c r="I163" i="1"/>
  <c r="J111" i="1"/>
  <c r="I111" i="1"/>
  <c r="K111" i="1"/>
  <c r="I140" i="1"/>
  <c r="I143" i="1" s="1"/>
  <c r="J140" i="1"/>
  <c r="J143" i="1" s="1"/>
  <c r="K140" i="1"/>
  <c r="K143" i="1" s="1"/>
  <c r="I126" i="1"/>
  <c r="J126" i="1"/>
  <c r="K126" i="1"/>
  <c r="G126" i="1"/>
  <c r="G190" i="1"/>
  <c r="G185" i="1" s="1"/>
  <c r="K127" i="1" l="1"/>
  <c r="J127" i="1"/>
  <c r="I127" i="1"/>
  <c r="G127" i="1"/>
  <c r="G86" i="1"/>
  <c r="G159" i="1" l="1"/>
  <c r="K166" i="1" l="1"/>
  <c r="K169" i="1" s="1"/>
  <c r="K170" i="1" s="1"/>
  <c r="K144" i="1"/>
  <c r="K88" i="1"/>
  <c r="K84" i="1"/>
  <c r="K82" i="1"/>
  <c r="K80" i="1"/>
  <c r="K78" i="1"/>
  <c r="K76" i="1"/>
  <c r="K74" i="1"/>
  <c r="K72" i="1"/>
  <c r="K70" i="1"/>
  <c r="K68" i="1"/>
  <c r="K66" i="1"/>
  <c r="K64" i="1"/>
  <c r="K62" i="1"/>
  <c r="K60" i="1"/>
  <c r="K58" i="1"/>
  <c r="K53" i="1"/>
  <c r="K51" i="1"/>
  <c r="K49" i="1"/>
  <c r="I166" i="1"/>
  <c r="I169" i="1" s="1"/>
  <c r="I170" i="1" s="1"/>
  <c r="I144" i="1"/>
  <c r="I88" i="1"/>
  <c r="I84" i="1"/>
  <c r="I82" i="1"/>
  <c r="I80" i="1"/>
  <c r="I78" i="1"/>
  <c r="I76" i="1"/>
  <c r="I74" i="1"/>
  <c r="I72" i="1"/>
  <c r="I70" i="1"/>
  <c r="I68" i="1"/>
  <c r="I66" i="1"/>
  <c r="I64" i="1"/>
  <c r="I62" i="1"/>
  <c r="I60" i="1"/>
  <c r="I58" i="1"/>
  <c r="I53" i="1"/>
  <c r="I51" i="1"/>
  <c r="I49" i="1"/>
  <c r="G179" i="1"/>
  <c r="G199" i="1" s="1"/>
  <c r="G196" i="1" s="1"/>
  <c r="G200" i="1" s="1"/>
  <c r="G166" i="1"/>
  <c r="G169" i="1" s="1"/>
  <c r="G154" i="1"/>
  <c r="G140" i="1"/>
  <c r="G143" i="1" s="1"/>
  <c r="G114" i="1"/>
  <c r="G115" i="1" s="1"/>
  <c r="G106" i="1"/>
  <c r="G102" i="1"/>
  <c r="G98" i="1"/>
  <c r="G88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3" i="1"/>
  <c r="G51" i="1"/>
  <c r="G49" i="1"/>
  <c r="G42" i="1"/>
  <c r="G39" i="1"/>
  <c r="I94" i="1" l="1"/>
  <c r="I116" i="1" s="1"/>
  <c r="G46" i="1"/>
  <c r="G94" i="1"/>
  <c r="K94" i="1"/>
  <c r="K116" i="1" s="1"/>
  <c r="G111" i="1"/>
  <c r="G144" i="1"/>
  <c r="I180" i="1"/>
  <c r="G149" i="1"/>
  <c r="K180" i="1"/>
  <c r="G116" i="1" l="1"/>
  <c r="G163" i="1"/>
  <c r="G170" i="1" s="1"/>
  <c r="K200" i="1"/>
  <c r="I171" i="1"/>
  <c r="I200" i="1"/>
  <c r="K171" i="1"/>
  <c r="G180" i="1"/>
  <c r="H200" i="1"/>
  <c r="G171" i="1" l="1"/>
  <c r="J62" i="1"/>
  <c r="J88" i="1"/>
  <c r="J78" i="1"/>
  <c r="J76" i="1"/>
  <c r="J72" i="1"/>
  <c r="J70" i="1"/>
  <c r="J68" i="1"/>
  <c r="J66" i="1"/>
  <c r="J64" i="1"/>
  <c r="J60" i="1"/>
  <c r="J51" i="1"/>
  <c r="J144" i="1"/>
  <c r="J166" i="1"/>
  <c r="J169" i="1" s="1"/>
  <c r="J170" i="1" s="1"/>
  <c r="W23" i="1"/>
  <c r="AA23" i="1"/>
  <c r="W37" i="1"/>
  <c r="AA37" i="1"/>
  <c r="W40" i="1"/>
  <c r="AA40" i="1"/>
  <c r="Q42" i="1"/>
  <c r="R42" i="1"/>
  <c r="Q39" i="1"/>
  <c r="R39" i="1"/>
  <c r="J49" i="1"/>
  <c r="J53" i="1"/>
  <c r="J58" i="1"/>
  <c r="J74" i="1"/>
  <c r="J80" i="1"/>
  <c r="J82" i="1"/>
  <c r="J84" i="1"/>
  <c r="C170" i="1"/>
  <c r="D170" i="1"/>
  <c r="E170" i="1"/>
  <c r="F170" i="1"/>
  <c r="J94" i="1" l="1"/>
  <c r="J116" i="1" s="1"/>
  <c r="J180" i="1"/>
  <c r="T40" i="1"/>
  <c r="T23" i="1"/>
  <c r="T37" i="1"/>
  <c r="J200" i="1" l="1"/>
  <c r="J171" i="1" l="1"/>
</calcChain>
</file>

<file path=xl/sharedStrings.xml><?xml version="1.0" encoding="utf-8"?>
<sst xmlns="http://schemas.openxmlformats.org/spreadsheetml/2006/main" count="619" uniqueCount="270">
  <si>
    <t xml:space="preserve">                                                         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</si>
  <si>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</si>
  <si>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</si>
  <si>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</si>
  <si>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</si>
  <si>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</si>
  <si>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</si>
  <si>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</si>
  <si>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Pavadinimas, mato vnt.</t>
  </si>
  <si>
    <t>Planas</t>
  </si>
  <si>
    <t>išl</t>
  </si>
  <si>
    <t>iš jų du</t>
  </si>
  <si>
    <t>it</t>
  </si>
  <si>
    <t xml:space="preserve">11 Savivaldybės veiklos programa </t>
  </si>
  <si>
    <t>švietimo sk</t>
  </si>
  <si>
    <t>01</t>
  </si>
  <si>
    <t>Efektyviai organizuoti Savivadybės darbą ir užtikrinti Savivaldybės funkcijų įgyvendinimą</t>
  </si>
  <si>
    <t>Kultūros sk.</t>
  </si>
  <si>
    <t>be padidintų klasių</t>
  </si>
  <si>
    <t>pridejus 15 proc.</t>
  </si>
  <si>
    <t>soorto sk.</t>
  </si>
  <si>
    <t>DU</t>
  </si>
  <si>
    <t>sodra</t>
  </si>
  <si>
    <t>viso</t>
  </si>
  <si>
    <t>pr.pasl.</t>
  </si>
  <si>
    <t>SB</t>
  </si>
  <si>
    <t xml:space="preserve">spec. Programa </t>
  </si>
  <si>
    <t>admin. Lik.d</t>
  </si>
  <si>
    <t>pašalpų sk</t>
  </si>
  <si>
    <t>02</t>
  </si>
  <si>
    <t>nebuvo įrašytas mero f. -50.0 Tūkst. Lt</t>
  </si>
  <si>
    <t>11 progr.</t>
  </si>
  <si>
    <t>03</t>
  </si>
  <si>
    <t>07</t>
  </si>
  <si>
    <t>Tinkamai įgyvendinti valstybines (perduotas savivaldybei) funkcijas</t>
  </si>
  <si>
    <t>VB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</si>
  <si>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</si>
  <si>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</si>
  <si>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</si>
  <si>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</si>
  <si>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</si>
  <si>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</si>
  <si>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</si>
  <si>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</si>
  <si>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</si>
  <si>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</si>
  <si>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</si>
  <si>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</si>
  <si>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</si>
  <si>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</si>
  <si>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ES</t>
  </si>
  <si>
    <t xml:space="preserve">Diegti Savivaldybės administracijoje modernias informacines sistemas </t>
  </si>
  <si>
    <t>Gerinti Savivaldybės administracijos materialinę – techninę bazę</t>
  </si>
  <si>
    <t>21</t>
  </si>
  <si>
    <t>KT</t>
  </si>
  <si>
    <t>01   Plėtoti bendradarbiavimą su miesto teisėtvarkos institucijomis, organizacijomis</t>
  </si>
  <si>
    <t>Įgyvendinti prevencines programas</t>
  </si>
  <si>
    <t>Užtikrinti prisiimtų įsipareigojimų vykdymą</t>
  </si>
  <si>
    <t>Užtikrinti rinkliavos už leidimą prekiauti nuo (iš) laikinųjų prekybos įrenginių gėlėmis ir gedulo ritualo reikmenimis prie Ginkūnų ir K. Donelaičio civilinių kapinių administravimą</t>
  </si>
  <si>
    <t>1.</t>
  </si>
  <si>
    <t>Savivaldybės biudžeto lėšos (SB)</t>
  </si>
  <si>
    <t>2.</t>
  </si>
  <si>
    <t>Strateginio veiklos plano vykdytojų kodų klasifikatorius*</t>
  </si>
  <si>
    <t>Programos vykdytojo kodas</t>
  </si>
  <si>
    <t>19</t>
  </si>
  <si>
    <t>20</t>
  </si>
  <si>
    <t>Plėtoti bendradarbiavimą su socialiniais partneriais</t>
  </si>
  <si>
    <t>Skatinti Savivaldybės bendradarbiavimą su vietos bendruomene</t>
  </si>
  <si>
    <t>VšĮ Verslo inkubatorius</t>
  </si>
  <si>
    <t>Viso:</t>
  </si>
  <si>
    <t>Tarybos sekretoriato darbuotojų sk.</t>
  </si>
  <si>
    <t>Darbuotojų  sk.</t>
  </si>
  <si>
    <t>Įgyvendintų projektų sk.</t>
  </si>
  <si>
    <t>50</t>
  </si>
  <si>
    <t>Įregistruotų ir  perregistruotų NVO sk.</t>
  </si>
  <si>
    <t>Mokėti  koncesijos mokestį Aukštabalio multifunkcinio komplekso operatoriui</t>
  </si>
  <si>
    <t>Įgyvendintų priemonių plano veiklų proc.</t>
  </si>
  <si>
    <t>tūkst. Eur</t>
  </si>
  <si>
    <t>Likviduoti įvykių, ekstremalių įvykių ir ekstremalių situacijų pasekmes</t>
  </si>
  <si>
    <t>Pavadinimas</t>
  </si>
  <si>
    <t>Sblik.</t>
  </si>
  <si>
    <t>SP</t>
  </si>
  <si>
    <t>2019 metai</t>
  </si>
  <si>
    <t>Komisijos priimtų sprendimų kreiptis į teismą sk.</t>
  </si>
  <si>
    <t>40</t>
  </si>
  <si>
    <t>1.10.</t>
  </si>
  <si>
    <t xml:space="preserve">14 </t>
  </si>
  <si>
    <t>Centralizuotas vidaus audito skyrius</t>
  </si>
  <si>
    <t>Bendrųjų reikalų skyrius</t>
  </si>
  <si>
    <t xml:space="preserve">16 </t>
  </si>
  <si>
    <t>Teisės skyrius</t>
  </si>
  <si>
    <t>Civilinės saugos, viešosios tvarkos ir sanitarijos skyrius</t>
  </si>
  <si>
    <t>Vaiko teisių apsaugos skyrius</t>
  </si>
  <si>
    <t>Pagerėjęs gyv. pasitenkinimas ŠMSA teikiamomis viešojo adm. paslaugomis</t>
  </si>
  <si>
    <t>Pasirašytų paskolų sutarčių sk.</t>
  </si>
  <si>
    <t>Strateginės plėtros ir ekonomikos departamento Strateginio planavimo ir finansų skyrius</t>
  </si>
  <si>
    <t>Strateginės plėtros ir ekonomikos departamento Ekonomikos ir investicijų skyrius</t>
  </si>
  <si>
    <t>Strateginės plėtros ir ekonomikos departamento Apskaitos skyrius</t>
  </si>
  <si>
    <t>Urbanistinės plėtros ir ūkio departamento Statybos ir renovacijos skyrius</t>
  </si>
  <si>
    <t>Urbanistinės plėtros ir ūkio departamento Miesto ūkio ir aplinkos skyrius</t>
  </si>
  <si>
    <t>Socialinių reikalų departamento  Civilinės metrikacijos skyrius</t>
  </si>
  <si>
    <t>Socialinių reikalų departamento Socialinių išmokų ir kompensacijų skyrius</t>
  </si>
  <si>
    <t>Švietimo, kultūros ir sporto departamento Kultūros skyrius</t>
  </si>
  <si>
    <t>Rėkyvos seniūnija</t>
  </si>
  <si>
    <t>Projektų valdymo skyrius</t>
  </si>
  <si>
    <t>Įdiegta eilių reguliavimo sistema Socialinės paramos skyriaus patalpose vnt.</t>
  </si>
  <si>
    <t>Sveikatos skyrius</t>
  </si>
  <si>
    <t>Gyventojų kortelės veikimo koncepcijos sukūrimas</t>
  </si>
  <si>
    <t>Įdiegta gyventojų kortelė</t>
  </si>
  <si>
    <t>Įsteigtas informacijos ir įvykių operatyvaus valdymo koordinacinis centras</t>
  </si>
  <si>
    <t>Medelyno seniūnija</t>
  </si>
  <si>
    <t>2020 metai</t>
  </si>
  <si>
    <t>VB(VF)</t>
  </si>
  <si>
    <t>60000</t>
  </si>
  <si>
    <t>2020 metų lėšų projektas</t>
  </si>
  <si>
    <t>Užtikrinti Savivaldybės administracijos finansinį, ūkinį ir materialinį aptarnavimą</t>
  </si>
  <si>
    <t>Administruoti socialines pašalpas</t>
  </si>
  <si>
    <t>Administruoti kompensacijas</t>
  </si>
  <si>
    <t xml:space="preserve">Administruoti socialinę paramą mokiniams </t>
  </si>
  <si>
    <t>Administruoti socialinę globą</t>
  </si>
  <si>
    <t>Administruoti būsto nuomos ar išperkamosios būsto nuomos mokesčių dalies kompensacijas</t>
  </si>
  <si>
    <t>Vykdyti žemės ūkio funkcijas</t>
  </si>
  <si>
    <t>Organizuoti civilinę saugą</t>
  </si>
  <si>
    <t>Administruoti mobilizaciją</t>
  </si>
  <si>
    <t>Tvarkyti archyvinius dokumentus</t>
  </si>
  <si>
    <t>Registruoti civilinės būklės aktus</t>
  </si>
  <si>
    <t>Nagrinėti nuosavybės teisių atkūrimą</t>
  </si>
  <si>
    <t>Deklaruoti gyvenamąją vietą</t>
  </si>
  <si>
    <t>Dalyvauti rengiant ir įgyvendinant  Šiaulių vietos veiklos grupės strategiją</t>
  </si>
  <si>
    <t>Administruoti rinkliavą  Šiaulių miesto viešosiose prekybos vietose</t>
  </si>
  <si>
    <t>Taikyti priemones, mažinančias administracinę naštą juridiniams ir fiziniams asmenims</t>
  </si>
  <si>
    <t>Įgyvendinti projektą „Gyventojų kortelės integravimas į teikiamų paslaugų valdymą Jelgavos ir Šiaulių savivaldybėse“</t>
  </si>
  <si>
    <t>Įgyvendinti projektą „Civilinės saugos sistemos gerinimas Šiaulių ir Jelgavos miestuose (saugios savivaldybės koncepsija)“</t>
  </si>
  <si>
    <t>Užtikrintas rinkliavos organizavimas proc.</t>
  </si>
  <si>
    <t>Skolinių įsipareigojimų vykdymas proc.</t>
  </si>
  <si>
    <t>Pasirašytos projektų finsanvimo sutartys vnt.</t>
  </si>
  <si>
    <t>Parengti finansavimo sąlygų aprašai vnt.</t>
  </si>
  <si>
    <t>Parengti techniniai projektai ir įgyvendintos inžinerinės paslaugos proc.</t>
  </si>
  <si>
    <t>Patobulinti viešojo administravimo pasl. organizavimo ir teikimo procesai vnt.</t>
  </si>
  <si>
    <t>Tarybos narių sk.</t>
  </si>
  <si>
    <t>Išnuomota  programinės įrangos licencijų vnt.</t>
  </si>
  <si>
    <t xml:space="preserve">Eksploatuojama kompiuterių vnt. </t>
  </si>
  <si>
    <t>Įsigyta duomenų saugyklų vnt.</t>
  </si>
  <si>
    <t>Įsigyta organizacinės technikos vnt.</t>
  </si>
  <si>
    <t>Išnuomota biuro technikos vnt.</t>
  </si>
  <si>
    <t>Valstybės karjeros tarnautojų sk.</t>
  </si>
  <si>
    <t>Iš viso</t>
  </si>
  <si>
    <t>Iš viso uždaviniui</t>
  </si>
  <si>
    <t>Iš viso tikslui</t>
  </si>
  <si>
    <t>Iš viso  programai</t>
  </si>
  <si>
    <t>Remti bendruomenių veiklą savivaldybėje</t>
  </si>
  <si>
    <t>Dalyvavusių organizacijų sk.</t>
  </si>
  <si>
    <t>Užtikrinti Savivaldybės tarybos ir Savivaldybės tarybos ir mero sekretoriato finansinį, ūkinį ir materialinį aptarnavimą</t>
  </si>
  <si>
    <t>Užtikrinti finansinį, ūkinį ir materialinį Kontrolės ir audito tarnybos aptarnavimą</t>
  </si>
  <si>
    <t>Teikti duomenis Valstybės registrui</t>
  </si>
  <si>
    <t>Teikti pirminę teisinę pagalbą</t>
  </si>
  <si>
    <t>Tvarkyti Gyventojų registrą</t>
  </si>
  <si>
    <t>Vykdyti valstybinės kalbos vartojimo kontrolę</t>
  </si>
  <si>
    <t>Užtikrinti vaikų teisių apsaugą</t>
  </si>
  <si>
    <t>Administruoti Užimtumo didinimo programą</t>
  </si>
  <si>
    <t>Užtikrinti informacijos apie neveiksnių asmenų būklę persvarstymą</t>
  </si>
  <si>
    <t>Skatinti nevyriausybinių organizacijų veiklą ir užtikrinti jų plėtrą</t>
  </si>
  <si>
    <t>Užtikrinti tinkamą Savivaldybės lėšų planavimą ir panaudojimą</t>
  </si>
  <si>
    <t>Vykdyti paskolų grąžinimą, palūkanų už paskolas mokėjimą ir kitus finansinius  įsipareigojimus</t>
  </si>
  <si>
    <t>Strateginis tikslas 02  Efektyviai panaudojant žmogiškuosius ir finansinius išteklius, formuoti palankią aplinką investicijoms pritraukti</t>
  </si>
  <si>
    <t>Administruoti valstybinės žemės valdymą</t>
  </si>
  <si>
    <t>8</t>
  </si>
  <si>
    <t>priedas</t>
  </si>
  <si>
    <t>strateginio veiklos plano Savivaldybės</t>
  </si>
  <si>
    <t xml:space="preserve">veiklos programos (Nr. 11) </t>
  </si>
  <si>
    <t>Sukurta ir įdiegta informacinė duomenų bazė vnt.</t>
  </si>
  <si>
    <t>Įgyvendinti išmaniojo miesto sukūrimo sprendinius</t>
  </si>
  <si>
    <t>Sukurti Savivaldybės atvirų duomenų bazę</t>
  </si>
  <si>
    <t xml:space="preserve">Gerinti asmenų aptarnavimo ir paslaugų kokybę Šiaulių miesto savivaldybėje </t>
  </si>
  <si>
    <t>Įvykdytų administracijos pastatų remonto darbų proc.</t>
  </si>
  <si>
    <t>Įsigytų triukšmo matuoklių sk.</t>
  </si>
  <si>
    <t>1</t>
  </si>
  <si>
    <t>Vykdyti Savivaldybės kitus įsipareigojimus</t>
  </si>
  <si>
    <t>2021 metų lėšų projektas</t>
  </si>
  <si>
    <t>2021 metai</t>
  </si>
  <si>
    <t>45</t>
  </si>
  <si>
    <t>Suorganizuotų mokymų NVO, bendruomenėms sk.</t>
  </si>
  <si>
    <t>2</t>
  </si>
  <si>
    <t>100</t>
  </si>
  <si>
    <t>Sudaryti mobilizacinio užsakymo sutartis su ūkio subjektais Savivaldybės prekių, paslaugų ir darbų poreikiams užtikrinti paskelbus mobilizaciją</t>
  </si>
  <si>
    <t>Sudaryti sąlygas Savivaldybės funkcijoms įgyvendinti</t>
  </si>
  <si>
    <t>Projektų vykdymo priežiūros ir kitos inžinerinės paslaugos</t>
  </si>
  <si>
    <t>Kompensuoti keleivių vežimo vietiniais maršrutais organizavimo išlaidas</t>
  </si>
  <si>
    <t>Organizuoti civilinę saugą, vykdyti mobilizacinius nurodymus naudojant direktoriaus rezervo fondo lėšas</t>
  </si>
  <si>
    <t>Įgyvendinti jaunimo politiką</t>
  </si>
  <si>
    <t>23</t>
  </si>
  <si>
    <t xml:space="preserve"> 04</t>
  </si>
  <si>
    <t>Nevyriausybinių  organizacijų koordinatorius</t>
  </si>
  <si>
    <t>PATVIRTINTA</t>
  </si>
  <si>
    <t xml:space="preserve">Šiaulių miesto savivaldybės tarybos </t>
  </si>
  <si>
    <t>2019 m. vasario 7 d. sprendimu Nr. T-1</t>
  </si>
  <si>
    <t xml:space="preserve"> </t>
  </si>
  <si>
    <t>(Šiaulių miesto savivaldybės tarybos</t>
  </si>
  <si>
    <t>KT(VB)</t>
  </si>
  <si>
    <t>1.01.</t>
  </si>
  <si>
    <t>1.03.</t>
  </si>
  <si>
    <t>1.07.</t>
  </si>
  <si>
    <t>1.05.</t>
  </si>
  <si>
    <t>1.09.</t>
  </si>
  <si>
    <t>2.01.</t>
  </si>
  <si>
    <t>2.03.</t>
  </si>
  <si>
    <t>Skolintos lėšos (PS)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</si>
  <si>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</si>
  <si>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</si>
  <si>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</si>
  <si>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</si>
  <si>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Įstaigos pajamų lėšos (PL)</t>
  </si>
  <si>
    <t>Europos Sąjungos finansinės paramos lėšos KT (ES)</t>
  </si>
  <si>
    <t>1.02.</t>
  </si>
  <si>
    <t>1.04.</t>
  </si>
  <si>
    <t>1.06.</t>
  </si>
  <si>
    <t>1.08.</t>
  </si>
  <si>
    <t>2.03</t>
  </si>
  <si>
    <t>2019 metų patvirtinti asignavimai</t>
  </si>
  <si>
    <t>2019 metų patikslinti asignavimai</t>
  </si>
  <si>
    <t>1.01</t>
  </si>
  <si>
    <t>1.10</t>
  </si>
  <si>
    <t>1.09</t>
  </si>
  <si>
    <t>1.05</t>
  </si>
  <si>
    <t>2.01</t>
  </si>
  <si>
    <t>1.04</t>
  </si>
  <si>
    <t>1.08</t>
  </si>
  <si>
    <t>Valstybės investicijų programos projektų lėšos VB (VIP)</t>
  </si>
  <si>
    <t>Europos Sąjungos lėšos (ES)</t>
  </si>
  <si>
    <t>Administruoti Savivaldybės administracijos pajamų lėšas (spec. lėšas)</t>
  </si>
  <si>
    <t>188657559</t>
  </si>
  <si>
    <t>FINANSAVIMO ŠALTINIŲ SUVESTINĖ</t>
  </si>
  <si>
    <t>Kodas</t>
  </si>
  <si>
    <t>Praėjusių metų nepanaudota pajamų dalis, kuri viršija praėjusių metų panaudotus asignavimus  (LIK)</t>
  </si>
  <si>
    <t>SAVIVALDYBĖS BIUDŽETAS IŠ VISO, IŠ JO</t>
  </si>
  <si>
    <t>KITOS LĖŠOS IŠ VISO, IŠ JŲ</t>
  </si>
  <si>
    <t>2018 metų patikslinti asignavimai</t>
  </si>
  <si>
    <t xml:space="preserve"> SAVIVALDYBĖS VEIKLOS PROGRAMOS  (Nr. 11) 2019–2021 METŲ VEIKLOS PLANO
</t>
  </si>
  <si>
    <t>Sutartinių įsipareigojimų vykdymas proc.</t>
  </si>
  <si>
    <t>Įsipareigojimų vykdymas proc.</t>
  </si>
  <si>
    <t>Komisijos inicijuotų asmenų būklės peržiūrėjimo sk.</t>
  </si>
  <si>
    <t>Valstybės biudžeto lėšos KT (VB)</t>
  </si>
  <si>
    <t>2.02.</t>
  </si>
  <si>
    <t>Kitų šaltinių lėšos KT (KL)</t>
  </si>
  <si>
    <t>Įsigyta spaudos ploto dienraščiuose cm2</t>
  </si>
  <si>
    <t xml:space="preserve"> 04; 15</t>
  </si>
  <si>
    <t>04; 15</t>
  </si>
  <si>
    <t>20; 15</t>
  </si>
  <si>
    <t xml:space="preserve"> 20; 15  </t>
  </si>
  <si>
    <t>20; 18</t>
  </si>
  <si>
    <t>03; 07</t>
  </si>
  <si>
    <t>18; 02</t>
  </si>
  <si>
    <r>
      <t>Šiaulių miesto savivaldybės 2019</t>
    </r>
    <r>
      <rPr>
        <sz val="12"/>
        <rFont val="Calibri"/>
        <family val="2"/>
        <charset val="186"/>
      </rPr>
      <t>‒</t>
    </r>
    <r>
      <rPr>
        <sz val="12"/>
        <rFont val="Times New Roman"/>
        <family val="1"/>
        <charset val="186"/>
      </rPr>
      <t>2021 metų</t>
    </r>
  </si>
  <si>
    <t>Šiaulių miesto savivaldybės kontrolės ir audito tarnyba</t>
  </si>
  <si>
    <t>Įgyvendinti bendruomenės iniciatyvas, skirtas gyvenamajai aplinkai gerinti</t>
  </si>
  <si>
    <t>Socialinių reikalų departamento  Socialinių paslaugų skyrius</t>
  </si>
  <si>
    <t>13  07  08</t>
  </si>
  <si>
    <r>
      <t xml:space="preserve">Organizuota mokymų </t>
    </r>
    <r>
      <rPr>
        <sz val="12"/>
        <color rgb="FFFF0000"/>
        <rFont val="Times New Roman"/>
        <family val="1"/>
        <charset val="186"/>
      </rPr>
      <t xml:space="preserve">/ </t>
    </r>
    <r>
      <rPr>
        <sz val="12"/>
        <rFont val="Times New Roman"/>
        <family val="1"/>
        <charset val="186"/>
      </rPr>
      <t>dalyvių sk.</t>
    </r>
  </si>
  <si>
    <r>
      <t>Įsigyta kompiuterinės technikos vnt</t>
    </r>
    <r>
      <rPr>
        <sz val="12"/>
        <color rgb="FFFF0000"/>
        <rFont val="Times New Roman"/>
        <family val="1"/>
        <charset val="186"/>
      </rPr>
      <t>.</t>
    </r>
  </si>
  <si>
    <t>Išleistas reprezentacinis leidinys apie NVO, bendruomenes / egzempliorių sk.</t>
  </si>
  <si>
    <t>Paremtų iniciatyvų sk. / dalyvių sk.</t>
  </si>
  <si>
    <t>Dalyvavusių asmenų sk.</t>
  </si>
  <si>
    <t>Projektų sk.</t>
  </si>
  <si>
    <t>Įgyvendinta veiklų proc.</t>
  </si>
  <si>
    <t xml:space="preserve">Atlikti erdvinių duomenų rinkinio tvarkymo funkciją </t>
  </si>
  <si>
    <t>Įsigyta programinės įrangos vnt.</t>
  </si>
  <si>
    <t>Darbuotojų, dirbančių pagal darbo sutartis, sk.</t>
  </si>
  <si>
    <t>IŠ VISO</t>
  </si>
  <si>
    <t>* patvirtinta Šiaulių miesto savivaldybės administracijos direktoriaus 2016-10-28  įsakymu Nr. A -1473 (2019-08-19 d. įsakymo Nr. A-1194 redakcija)</t>
  </si>
  <si>
    <t>2019 m. gruodžio 12 d. sprendimo Nr. T-431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</si>
</sst>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"/>
    <numFmt numFmtId="165" formatCode="0\ %"/>
    <numFmt numFmtId="166" formatCode="_-* #,##0.0000\ _L_t_-;\-* #,##0.0000\ _L_t_-;_-* &quot;-&quot;??\ _L_t_-;_-@_-"/>
  </numFmts>
  <fonts count="47">
    <font>
      <sz val="10"/>
      <name val="Arial"/>
      <family val="2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sz val="18"/>
      <color indexed="54"/>
      <name val="Calibri Light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2"/>
      <color indexed="8"/>
      <name val="Lucida Sans Unicode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"/>
    </font>
    <font>
      <sz val="12"/>
      <color theme="1"/>
      <name val="Arial"/>
      <family val="2"/>
      <charset val="186"/>
    </font>
    <font>
      <sz val="12"/>
      <name val="Lucida Sans Unicode"/>
      <family val="2"/>
      <charset val="186"/>
    </font>
    <font>
      <b/>
      <sz val="12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2"/>
      <name val="Calibri"/>
      <family val="2"/>
      <charset val="186"/>
    </font>
    <font>
      <strike/>
      <sz val="12"/>
      <name val="Times New Roman"/>
      <family val="1"/>
      <charset val="186"/>
    </font>
    <font>
      <strike/>
      <sz val="8"/>
      <name val="Times New Roman"/>
      <family val="1"/>
      <charset val="186"/>
    </font>
    <font>
      <sz val="12"/>
      <color theme="4" tint="-0.499984740745262"/>
      <name val="Times New Roman"/>
      <family val="1"/>
      <charset val="186"/>
    </font>
    <font>
      <b/>
      <sz val="12"/>
      <name val="Arial"/>
      <family val="2"/>
      <charset val="186"/>
    </font>
    <font>
      <sz val="11"/>
      <color rgb="FFFF0000"/>
      <name val="Times New Roman"/>
      <family val="1"/>
      <charset val="186"/>
    </font>
  </fonts>
  <fills count="36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47"/>
        <bgColor indexed="31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CCFF"/>
        <bgColor indexed="22"/>
      </patternFill>
    </fill>
    <fill>
      <patternFill patternType="solid">
        <fgColor rgb="FFCCFFCC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22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</borders>
  <cellStyleXfs count="45">
    <xf numFmtId="0" fontId="0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9" fillId="0" borderId="0"/>
    <xf numFmtId="0" fontId="17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18" fillId="4" borderId="4" applyNumberFormat="0" applyAlignment="0" applyProtection="0"/>
    <xf numFmtId="0" fontId="20" fillId="3" borderId="5" applyNumberFormat="0" applyAlignment="0" applyProtection="0"/>
    <xf numFmtId="0" fontId="21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9" fillId="5" borderId="6" applyNumberFormat="0" applyAlignment="0" applyProtection="0"/>
    <xf numFmtId="0" fontId="22" fillId="0" borderId="0" applyNumberFormat="0" applyFill="0" applyBorder="0" applyAlignment="0" applyProtection="0"/>
    <xf numFmtId="165" fontId="7" fillId="0" borderId="0" applyFill="0" applyBorder="0" applyAlignment="0" applyProtection="0"/>
    <xf numFmtId="0" fontId="23" fillId="4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14" borderId="9" applyNumberFormat="0" applyAlignment="0" applyProtection="0"/>
    <xf numFmtId="43" fontId="9" fillId="0" borderId="0" applyFont="0" applyFill="0" applyBorder="0" applyAlignment="0" applyProtection="0"/>
  </cellStyleXfs>
  <cellXfs count="483">
    <xf numFmtId="0" fontId="0" fillId="0" borderId="0" xfId="0"/>
    <xf numFmtId="0" fontId="0" fillId="0" borderId="10" xfId="0" applyBorder="1"/>
    <xf numFmtId="0" fontId="0" fillId="0" borderId="0" xfId="0" applyBorder="1"/>
    <xf numFmtId="0" fontId="1" fillId="0" borderId="0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0" fontId="1" fillId="3" borderId="1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11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1" fillId="3" borderId="0" xfId="0" applyFont="1" applyFill="1" applyBorder="1" applyAlignment="1">
      <alignment horizontal="left" vertical="top"/>
    </xf>
    <xf numFmtId="0" fontId="4" fillId="0" borderId="11" xfId="0" applyFont="1" applyBorder="1" applyAlignment="1">
      <alignment vertical="top"/>
    </xf>
    <xf numFmtId="0" fontId="3" fillId="3" borderId="0" xfId="0" applyFont="1" applyFill="1" applyBorder="1" applyAlignment="1">
      <alignment horizontal="left" vertical="top"/>
    </xf>
    <xf numFmtId="0" fontId="0" fillId="3" borderId="0" xfId="0" applyFont="1" applyFill="1"/>
    <xf numFmtId="164" fontId="0" fillId="0" borderId="0" xfId="0" applyNumberFormat="1"/>
    <xf numFmtId="0" fontId="1" fillId="0" borderId="0" xfId="0" applyFont="1" applyBorder="1" applyAlignment="1">
      <alignment horizontal="left" vertical="top"/>
    </xf>
    <xf numFmtId="0" fontId="6" fillId="17" borderId="0" xfId="0" applyFont="1" applyFill="1" applyBorder="1" applyAlignment="1">
      <alignment vertical="top"/>
    </xf>
    <xf numFmtId="0" fontId="6" fillId="0" borderId="0" xfId="0" applyFont="1" applyBorder="1" applyAlignment="1">
      <alignment vertical="top"/>
    </xf>
    <xf numFmtId="0" fontId="4" fillId="17" borderId="0" xfId="0" applyFont="1" applyFill="1" applyBorder="1" applyAlignment="1">
      <alignment vertical="top"/>
    </xf>
    <xf numFmtId="49" fontId="1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vertical="top"/>
    </xf>
    <xf numFmtId="0" fontId="1" fillId="0" borderId="0" xfId="0" applyFont="1" applyBorder="1"/>
    <xf numFmtId="0" fontId="2" fillId="0" borderId="0" xfId="25" applyFont="1" applyBorder="1"/>
    <xf numFmtId="0" fontId="2" fillId="0" borderId="0" xfId="25" applyFont="1"/>
    <xf numFmtId="0" fontId="2" fillId="0" borderId="12" xfId="25" applyFont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/>
    </xf>
    <xf numFmtId="0" fontId="0" fillId="0" borderId="13" xfId="0" applyBorder="1"/>
    <xf numFmtId="0" fontId="1" fillId="27" borderId="0" xfId="0" applyFont="1" applyFill="1" applyBorder="1" applyAlignment="1">
      <alignment vertical="top"/>
    </xf>
    <xf numFmtId="0" fontId="1" fillId="27" borderId="10" xfId="0" applyFont="1" applyFill="1" applyBorder="1" applyAlignment="1">
      <alignment vertical="top"/>
    </xf>
    <xf numFmtId="0" fontId="0" fillId="27" borderId="0" xfId="0" applyFill="1" applyBorder="1"/>
    <xf numFmtId="0" fontId="0" fillId="27" borderId="10" xfId="0" applyFill="1" applyBorder="1"/>
    <xf numFmtId="0" fontId="0" fillId="27" borderId="13" xfId="0" applyFill="1" applyBorder="1"/>
    <xf numFmtId="0" fontId="2" fillId="27" borderId="10" xfId="0" applyFont="1" applyFill="1" applyBorder="1" applyAlignment="1">
      <alignment vertical="top"/>
    </xf>
    <xf numFmtId="49" fontId="2" fillId="27" borderId="10" xfId="0" applyNumberFormat="1" applyFont="1" applyFill="1" applyBorder="1" applyAlignment="1">
      <alignment vertical="top"/>
    </xf>
    <xf numFmtId="0" fontId="30" fillId="27" borderId="0" xfId="0" applyFont="1" applyFill="1"/>
    <xf numFmtId="0" fontId="30" fillId="27" borderId="0" xfId="0" applyFont="1" applyFill="1" applyBorder="1"/>
    <xf numFmtId="0" fontId="2" fillId="27" borderId="0" xfId="0" applyFont="1" applyFill="1" applyBorder="1" applyAlignment="1">
      <alignment vertical="top"/>
    </xf>
    <xf numFmtId="0" fontId="2" fillId="27" borderId="0" xfId="0" applyFont="1" applyFill="1"/>
    <xf numFmtId="0" fontId="2" fillId="0" borderId="0" xfId="25" applyFont="1" applyAlignment="1">
      <alignment horizontal="center"/>
    </xf>
    <xf numFmtId="0" fontId="0" fillId="0" borderId="16" xfId="0" applyBorder="1"/>
    <xf numFmtId="2" fontId="31" fillId="0" borderId="0" xfId="0" applyNumberFormat="1" applyFont="1" applyAlignment="1">
      <alignment horizontal="left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2" fontId="31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2" fillId="0" borderId="0" xfId="0" applyFont="1" applyBorder="1" applyAlignment="1">
      <alignment horizontal="center" vertical="top"/>
    </xf>
    <xf numFmtId="0" fontId="29" fillId="0" borderId="12" xfId="0" applyFont="1" applyFill="1" applyBorder="1" applyAlignment="1">
      <alignment horizontal="center" vertical="center" textRotation="90"/>
    </xf>
    <xf numFmtId="49" fontId="8" fillId="7" borderId="12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0" fontId="8" fillId="18" borderId="12" xfId="0" applyFont="1" applyFill="1" applyBorder="1" applyAlignment="1">
      <alignment horizontal="center" vertical="top"/>
    </xf>
    <xf numFmtId="164" fontId="8" fillId="18" borderId="12" xfId="0" applyNumberFormat="1" applyFont="1" applyFill="1" applyBorder="1" applyAlignment="1">
      <alignment horizontal="center" vertical="top"/>
    </xf>
    <xf numFmtId="164" fontId="8" fillId="19" borderId="12" xfId="0" applyNumberFormat="1" applyFont="1" applyFill="1" applyBorder="1" applyAlignment="1">
      <alignment horizontal="center" vertical="center"/>
    </xf>
    <xf numFmtId="164" fontId="8" fillId="19" borderId="12" xfId="0" applyNumberFormat="1" applyFont="1" applyFill="1" applyBorder="1" applyAlignment="1">
      <alignment horizontal="center" vertical="top"/>
    </xf>
    <xf numFmtId="164" fontId="2" fillId="28" borderId="12" xfId="0" applyNumberFormat="1" applyFont="1" applyFill="1" applyBorder="1" applyAlignment="1">
      <alignment horizontal="center" vertical="top"/>
    </xf>
    <xf numFmtId="164" fontId="8" fillId="7" borderId="12" xfId="0" applyNumberFormat="1" applyFont="1" applyFill="1" applyBorder="1" applyAlignment="1">
      <alignment horizontal="center" vertical="top"/>
    </xf>
    <xf numFmtId="49" fontId="8" fillId="0" borderId="12" xfId="0" applyNumberFormat="1" applyFont="1" applyBorder="1" applyAlignment="1">
      <alignment horizontal="center" vertical="top"/>
    </xf>
    <xf numFmtId="0" fontId="2" fillId="21" borderId="12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center" vertical="top"/>
    </xf>
    <xf numFmtId="0" fontId="30" fillId="0" borderId="0" xfId="0" applyFont="1"/>
    <xf numFmtId="0" fontId="2" fillId="0" borderId="0" xfId="0" applyFont="1" applyBorder="1"/>
    <xf numFmtId="164" fontId="2" fillId="22" borderId="12" xfId="0" applyNumberFormat="1" applyFont="1" applyFill="1" applyBorder="1" applyAlignment="1">
      <alignment horizontal="center" vertical="center"/>
    </xf>
    <xf numFmtId="0" fontId="8" fillId="25" borderId="12" xfId="0" applyFont="1" applyFill="1" applyBorder="1" applyAlignment="1">
      <alignment horizontal="center" vertical="center"/>
    </xf>
    <xf numFmtId="164" fontId="8" fillId="25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top"/>
    </xf>
    <xf numFmtId="164" fontId="8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top"/>
    </xf>
    <xf numFmtId="164" fontId="2" fillId="0" borderId="20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/>
    </xf>
    <xf numFmtId="164" fontId="8" fillId="31" borderId="12" xfId="0" applyNumberFormat="1" applyFont="1" applyFill="1" applyBorder="1" applyAlignment="1">
      <alignment horizontal="center" vertical="center"/>
    </xf>
    <xf numFmtId="0" fontId="34" fillId="0" borderId="0" xfId="0" applyFont="1" applyFill="1" applyBorder="1"/>
    <xf numFmtId="0" fontId="38" fillId="0" borderId="0" xfId="0" applyFont="1" applyFill="1" applyBorder="1" applyAlignment="1">
      <alignment horizontal="center" vertical="center"/>
    </xf>
    <xf numFmtId="164" fontId="38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2" fillId="25" borderId="12" xfId="0" applyFont="1" applyFill="1" applyBorder="1" applyAlignment="1">
      <alignment horizontal="center" vertical="center"/>
    </xf>
    <xf numFmtId="0" fontId="1" fillId="22" borderId="0" xfId="0" applyFont="1" applyFill="1" applyBorder="1" applyAlignment="1">
      <alignment vertical="top"/>
    </xf>
    <xf numFmtId="0" fontId="2" fillId="22" borderId="0" xfId="0" applyFont="1" applyFill="1" applyBorder="1" applyAlignment="1">
      <alignment vertical="top"/>
    </xf>
    <xf numFmtId="0" fontId="2" fillId="27" borderId="24" xfId="0" applyFont="1" applyFill="1" applyBorder="1" applyAlignment="1">
      <alignment vertical="top"/>
    </xf>
    <xf numFmtId="164" fontId="2" fillId="25" borderId="12" xfId="0" applyNumberFormat="1" applyFont="1" applyFill="1" applyBorder="1" applyAlignment="1">
      <alignment horizontal="center" vertical="center"/>
    </xf>
    <xf numFmtId="164" fontId="2" fillId="22" borderId="12" xfId="0" applyNumberFormat="1" applyFont="1" applyFill="1" applyBorder="1" applyAlignment="1">
      <alignment horizontal="center" vertical="top"/>
    </xf>
    <xf numFmtId="164" fontId="2" fillId="25" borderId="12" xfId="0" applyNumberFormat="1" applyFont="1" applyFill="1" applyBorder="1" applyAlignment="1">
      <alignment horizontal="center" vertical="top"/>
    </xf>
    <xf numFmtId="164" fontId="2" fillId="25" borderId="2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8" fillId="22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vertical="top"/>
    </xf>
    <xf numFmtId="0" fontId="43" fillId="0" borderId="0" xfId="0" applyFont="1" applyBorder="1" applyAlignment="1">
      <alignment horizontal="left" vertical="top"/>
    </xf>
    <xf numFmtId="0" fontId="42" fillId="27" borderId="0" xfId="0" applyFont="1" applyFill="1" applyBorder="1" applyAlignment="1">
      <alignment vertical="top"/>
    </xf>
    <xf numFmtId="0" fontId="43" fillId="0" borderId="10" xfId="0" applyFont="1" applyBorder="1" applyAlignment="1">
      <alignment vertical="top"/>
    </xf>
    <xf numFmtId="164" fontId="2" fillId="22" borderId="12" xfId="0" applyNumberFormat="1" applyFont="1" applyFill="1" applyBorder="1" applyAlignment="1">
      <alignment horizontal="center" vertical="top"/>
    </xf>
    <xf numFmtId="164" fontId="2" fillId="28" borderId="12" xfId="0" applyNumberFormat="1" applyFont="1" applyFill="1" applyBorder="1" applyAlignment="1">
      <alignment horizontal="center" vertical="center"/>
    </xf>
    <xf numFmtId="49" fontId="8" fillId="7" borderId="18" xfId="0" applyNumberFormat="1" applyFont="1" applyFill="1" applyBorder="1" applyAlignment="1">
      <alignment horizontal="center" vertical="top"/>
    </xf>
    <xf numFmtId="49" fontId="8" fillId="19" borderId="18" xfId="0" applyNumberFormat="1" applyFont="1" applyFill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28" fillId="0" borderId="0" xfId="0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166" fontId="9" fillId="0" borderId="0" xfId="44" applyNumberFormat="1" applyAlignment="1">
      <alignment vertical="top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164" fontId="2" fillId="22" borderId="12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0" fontId="2" fillId="0" borderId="12" xfId="0" applyFont="1" applyBorder="1"/>
    <xf numFmtId="164" fontId="2" fillId="22" borderId="20" xfId="0" applyNumberFormat="1" applyFont="1" applyFill="1" applyBorder="1" applyAlignment="1">
      <alignment horizontal="center" vertical="center"/>
    </xf>
    <xf numFmtId="164" fontId="8" fillId="25" borderId="12" xfId="0" applyNumberFormat="1" applyFont="1" applyFill="1" applyBorder="1" applyAlignment="1">
      <alignment horizontal="center" vertical="center" wrapText="1"/>
    </xf>
    <xf numFmtId="164" fontId="2" fillId="22" borderId="12" xfId="0" applyNumberFormat="1" applyFont="1" applyFill="1" applyBorder="1" applyAlignment="1">
      <alignment horizontal="center" vertical="top"/>
    </xf>
    <xf numFmtId="0" fontId="2" fillId="0" borderId="12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top"/>
    </xf>
    <xf numFmtId="0" fontId="6" fillId="0" borderId="12" xfId="0" applyFont="1" applyBorder="1" applyAlignment="1">
      <alignment horizontal="center" vertical="center"/>
    </xf>
    <xf numFmtId="0" fontId="2" fillId="22" borderId="12" xfId="0" applyFont="1" applyFill="1" applyBorder="1" applyAlignment="1">
      <alignment horizontal="center" vertical="center"/>
    </xf>
    <xf numFmtId="164" fontId="2" fillId="22" borderId="12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 vertical="top" wrapText="1"/>
    </xf>
    <xf numFmtId="164" fontId="2" fillId="22" borderId="12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0" fontId="2" fillId="0" borderId="12" xfId="0" applyFont="1" applyBorder="1" applyAlignment="1">
      <alignment horizontal="center" vertical="center"/>
    </xf>
    <xf numFmtId="164" fontId="8" fillId="17" borderId="12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8" fillId="0" borderId="0" xfId="0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0" fontId="0" fillId="0" borderId="10" xfId="0" applyFont="1" applyBorder="1"/>
    <xf numFmtId="49" fontId="8" fillId="7" borderId="12" xfId="0" applyNumberFormat="1" applyFont="1" applyFill="1" applyBorder="1" applyAlignment="1">
      <alignment horizontal="center" vertical="center"/>
    </xf>
    <xf numFmtId="49" fontId="8" fillId="19" borderId="1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22" borderId="0" xfId="0" applyFont="1" applyFill="1" applyBorder="1" applyAlignment="1">
      <alignment horizontal="center" vertical="top"/>
    </xf>
    <xf numFmtId="49" fontId="8" fillId="7" borderId="12" xfId="0" applyNumberFormat="1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vertical="center"/>
    </xf>
    <xf numFmtId="0" fontId="8" fillId="7" borderId="20" xfId="0" applyFont="1" applyFill="1" applyBorder="1" applyAlignment="1">
      <alignment vertical="center"/>
    </xf>
    <xf numFmtId="0" fontId="8" fillId="7" borderId="21" xfId="0" applyFont="1" applyFill="1" applyBorder="1" applyAlignment="1">
      <alignment vertical="center"/>
    </xf>
    <xf numFmtId="0" fontId="8" fillId="7" borderId="22" xfId="0" applyFont="1" applyFill="1" applyBorder="1" applyAlignment="1">
      <alignment vertical="center"/>
    </xf>
    <xf numFmtId="0" fontId="30" fillId="0" borderId="0" xfId="0" applyFont="1" applyBorder="1" applyAlignment="1">
      <alignment horizontal="center"/>
    </xf>
    <xf numFmtId="0" fontId="8" fillId="7" borderId="21" xfId="0" applyFont="1" applyFill="1" applyBorder="1" applyAlignment="1">
      <alignment horizontal="center" vertical="center"/>
    </xf>
    <xf numFmtId="164" fontId="8" fillId="22" borderId="0" xfId="0" applyNumberFormat="1" applyFont="1" applyFill="1" applyBorder="1" applyAlignment="1">
      <alignment horizontal="center" vertical="center"/>
    </xf>
    <xf numFmtId="0" fontId="30" fillId="0" borderId="10" xfId="0" applyFont="1" applyBorder="1" applyAlignment="1">
      <alignment horizontal="center"/>
    </xf>
    <xf numFmtId="164" fontId="8" fillId="7" borderId="12" xfId="0" applyNumberFormat="1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left" vertical="center"/>
    </xf>
    <xf numFmtId="0" fontId="2" fillId="0" borderId="12" xfId="25" applyFont="1" applyBorder="1" applyAlignment="1">
      <alignment horizontal="center" vertical="center" wrapText="1"/>
    </xf>
    <xf numFmtId="49" fontId="2" fillId="0" borderId="12" xfId="25" applyNumberFormat="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64" fontId="32" fillId="22" borderId="12" xfId="0" applyNumberFormat="1" applyFont="1" applyFill="1" applyBorder="1" applyAlignment="1">
      <alignment horizontal="center" vertical="center" wrapText="1"/>
    </xf>
    <xf numFmtId="164" fontId="2" fillId="25" borderId="12" xfId="0" applyNumberFormat="1" applyFont="1" applyFill="1" applyBorder="1" applyAlignment="1">
      <alignment horizontal="center" vertical="center" wrapText="1"/>
    </xf>
    <xf numFmtId="0" fontId="8" fillId="22" borderId="15" xfId="0" applyFont="1" applyFill="1" applyBorder="1" applyAlignment="1">
      <alignment horizontal="center" vertical="center" wrapText="1"/>
    </xf>
    <xf numFmtId="164" fontId="32" fillId="22" borderId="15" xfId="0" applyNumberFormat="1" applyFont="1" applyFill="1" applyBorder="1" applyAlignment="1">
      <alignment horizontal="center" vertical="center" wrapText="1"/>
    </xf>
    <xf numFmtId="164" fontId="2" fillId="25" borderId="15" xfId="0" applyNumberFormat="1" applyFont="1" applyFill="1" applyBorder="1" applyAlignment="1">
      <alignment horizontal="center" vertical="center" wrapText="1"/>
    </xf>
    <xf numFmtId="164" fontId="2" fillId="22" borderId="15" xfId="0" applyNumberFormat="1" applyFont="1" applyFill="1" applyBorder="1" applyAlignment="1">
      <alignment horizontal="center" vertical="center"/>
    </xf>
    <xf numFmtId="164" fontId="32" fillId="22" borderId="12" xfId="0" applyNumberFormat="1" applyFont="1" applyFill="1" applyBorder="1" applyAlignment="1">
      <alignment vertical="center" wrapText="1"/>
    </xf>
    <xf numFmtId="164" fontId="2" fillId="22" borderId="12" xfId="0" applyNumberFormat="1" applyFont="1" applyFill="1" applyBorder="1" applyAlignment="1">
      <alignment horizontal="center" vertical="center" wrapText="1"/>
    </xf>
    <xf numFmtId="164" fontId="2" fillId="25" borderId="12" xfId="0" applyNumberFormat="1" applyFont="1" applyFill="1" applyBorder="1" applyAlignment="1">
      <alignment vertical="center" wrapText="1"/>
    </xf>
    <xf numFmtId="164" fontId="2" fillId="22" borderId="12" xfId="0" applyNumberFormat="1" applyFont="1" applyFill="1" applyBorder="1" applyAlignment="1">
      <alignment vertical="center"/>
    </xf>
    <xf numFmtId="0" fontId="8" fillId="32" borderId="12" xfId="0" applyFont="1" applyFill="1" applyBorder="1" applyAlignment="1">
      <alignment horizontal="center" vertical="center"/>
    </xf>
    <xf numFmtId="164" fontId="8" fillId="32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2" fillId="25" borderId="15" xfId="0" applyNumberFormat="1" applyFont="1" applyFill="1" applyBorder="1" applyAlignment="1">
      <alignment horizontal="center" vertical="center"/>
    </xf>
    <xf numFmtId="0" fontId="8" fillId="22" borderId="12" xfId="0" applyFont="1" applyFill="1" applyBorder="1" applyAlignment="1">
      <alignment horizontal="center" vertical="center"/>
    </xf>
    <xf numFmtId="164" fontId="8" fillId="26" borderId="12" xfId="0" applyNumberFormat="1" applyFont="1" applyFill="1" applyBorder="1" applyAlignment="1">
      <alignment horizontal="center" vertical="center"/>
    </xf>
    <xf numFmtId="164" fontId="2" fillId="26" borderId="12" xfId="0" applyNumberFormat="1" applyFont="1" applyFill="1" applyBorder="1" applyAlignment="1">
      <alignment horizontal="center" vertical="center"/>
    </xf>
    <xf numFmtId="164" fontId="8" fillId="34" borderId="12" xfId="0" applyNumberFormat="1" applyFont="1" applyFill="1" applyBorder="1" applyAlignment="1">
      <alignment horizontal="center" vertical="center"/>
    </xf>
    <xf numFmtId="0" fontId="8" fillId="26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164" fontId="32" fillId="22" borderId="12" xfId="0" applyNumberFormat="1" applyFont="1" applyFill="1" applyBorder="1" applyAlignment="1">
      <alignment horizontal="center" vertical="center"/>
    </xf>
    <xf numFmtId="164" fontId="32" fillId="23" borderId="12" xfId="0" applyNumberFormat="1" applyFont="1" applyFill="1" applyBorder="1" applyAlignment="1">
      <alignment horizontal="center" vertical="center"/>
    </xf>
    <xf numFmtId="164" fontId="2" fillId="33" borderId="12" xfId="0" applyNumberFormat="1" applyFont="1" applyFill="1" applyBorder="1" applyAlignment="1">
      <alignment horizontal="center" vertical="center"/>
    </xf>
    <xf numFmtId="164" fontId="33" fillId="32" borderId="12" xfId="0" applyNumberFormat="1" applyFont="1" applyFill="1" applyBorder="1" applyAlignment="1">
      <alignment horizontal="center" vertical="center"/>
    </xf>
    <xf numFmtId="164" fontId="32" fillId="23" borderId="12" xfId="0" applyNumberFormat="1" applyFont="1" applyFill="1" applyBorder="1" applyAlignment="1">
      <alignment horizontal="center" vertical="center" wrapText="1"/>
    </xf>
    <xf numFmtId="164" fontId="2" fillId="33" borderId="12" xfId="0" applyNumberFormat="1" applyFont="1" applyFill="1" applyBorder="1" applyAlignment="1">
      <alignment horizontal="center" vertical="center" wrapText="1"/>
    </xf>
    <xf numFmtId="0" fontId="8" fillId="32" borderId="12" xfId="0" applyFont="1" applyFill="1" applyBorder="1" applyAlignment="1">
      <alignment horizontal="center" vertical="center" wrapText="1"/>
    </xf>
    <xf numFmtId="164" fontId="32" fillId="23" borderId="15" xfId="0" applyNumberFormat="1" applyFont="1" applyFill="1" applyBorder="1" applyAlignment="1">
      <alignment horizontal="center" vertical="center"/>
    </xf>
    <xf numFmtId="164" fontId="2" fillId="33" borderId="15" xfId="0" applyNumberFormat="1" applyFont="1" applyFill="1" applyBorder="1" applyAlignment="1">
      <alignment horizontal="center" vertical="center"/>
    </xf>
    <xf numFmtId="164" fontId="32" fillId="22" borderId="15" xfId="0" applyNumberFormat="1" applyFont="1" applyFill="1" applyBorder="1" applyAlignment="1">
      <alignment horizontal="center" vertical="center"/>
    </xf>
    <xf numFmtId="164" fontId="2" fillId="22" borderId="14" xfId="0" applyNumberFormat="1" applyFont="1" applyFill="1" applyBorder="1" applyAlignment="1">
      <alignment horizontal="center" vertical="center" wrapText="1"/>
    </xf>
    <xf numFmtId="164" fontId="2" fillId="25" borderId="14" xfId="0" applyNumberFormat="1" applyFont="1" applyFill="1" applyBorder="1" applyAlignment="1">
      <alignment horizontal="center" vertical="center" wrapText="1"/>
    </xf>
    <xf numFmtId="164" fontId="2" fillId="22" borderId="14" xfId="0" applyNumberFormat="1" applyFont="1" applyFill="1" applyBorder="1" applyAlignment="1">
      <alignment horizontal="center" vertical="center"/>
    </xf>
    <xf numFmtId="164" fontId="2" fillId="25" borderId="14" xfId="0" applyNumberFormat="1" applyFont="1" applyFill="1" applyBorder="1" applyAlignment="1">
      <alignment horizontal="center" vertical="center"/>
    </xf>
    <xf numFmtId="164" fontId="32" fillId="26" borderId="17" xfId="0" applyNumberFormat="1" applyFont="1" applyFill="1" applyBorder="1" applyAlignment="1">
      <alignment horizontal="center" vertical="center"/>
    </xf>
    <xf numFmtId="164" fontId="2" fillId="32" borderId="17" xfId="0" applyNumberFormat="1" applyFont="1" applyFill="1" applyBorder="1" applyAlignment="1">
      <alignment horizontal="center" vertical="center"/>
    </xf>
    <xf numFmtId="164" fontId="2" fillId="26" borderId="12" xfId="0" applyNumberFormat="1" applyFont="1" applyFill="1" applyBorder="1" applyAlignment="1">
      <alignment horizontal="left" vertical="center" wrapText="1"/>
    </xf>
    <xf numFmtId="49" fontId="2" fillId="26" borderId="12" xfId="0" applyNumberFormat="1" applyFont="1" applyFill="1" applyBorder="1" applyAlignment="1">
      <alignment horizontal="center" vertical="center"/>
    </xf>
    <xf numFmtId="164" fontId="2" fillId="23" borderId="15" xfId="0" applyNumberFormat="1" applyFont="1" applyFill="1" applyBorder="1" applyAlignment="1">
      <alignment horizontal="center" vertical="center"/>
    </xf>
    <xf numFmtId="164" fontId="2" fillId="23" borderId="18" xfId="0" applyNumberFormat="1" applyFont="1" applyFill="1" applyBorder="1" applyAlignment="1">
      <alignment horizontal="center" vertical="center"/>
    </xf>
    <xf numFmtId="0" fontId="8" fillId="22" borderId="12" xfId="0" applyFont="1" applyFill="1" applyBorder="1" applyAlignment="1">
      <alignment horizontal="center" vertical="center" wrapText="1"/>
    </xf>
    <xf numFmtId="164" fontId="32" fillId="0" borderId="12" xfId="0" applyNumberFormat="1" applyFont="1" applyBorder="1" applyAlignment="1">
      <alignment horizontal="center" vertical="center"/>
    </xf>
    <xf numFmtId="0" fontId="8" fillId="20" borderId="12" xfId="0" applyFont="1" applyFill="1" applyBorder="1" applyAlignment="1">
      <alignment horizontal="center" vertical="center"/>
    </xf>
    <xf numFmtId="164" fontId="8" fillId="32" borderId="12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2" fillId="23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164" fontId="2" fillId="32" borderId="12" xfId="0" applyNumberFormat="1" applyFont="1" applyFill="1" applyBorder="1" applyAlignment="1">
      <alignment horizontal="center" vertical="center"/>
    </xf>
    <xf numFmtId="164" fontId="2" fillId="23" borderId="12" xfId="0" applyNumberFormat="1" applyFont="1" applyFill="1" applyBorder="1" applyAlignment="1">
      <alignment horizontal="center" vertical="center"/>
    </xf>
    <xf numFmtId="164" fontId="2" fillId="23" borderId="17" xfId="0" applyNumberFormat="1" applyFont="1" applyFill="1" applyBorder="1" applyAlignment="1">
      <alignment horizontal="center" vertical="center"/>
    </xf>
    <xf numFmtId="164" fontId="2" fillId="33" borderId="17" xfId="0" applyNumberFormat="1" applyFont="1" applyFill="1" applyBorder="1" applyAlignment="1">
      <alignment horizontal="center" vertical="center"/>
    </xf>
    <xf numFmtId="164" fontId="2" fillId="22" borderId="17" xfId="0" applyNumberFormat="1" applyFont="1" applyFill="1" applyBorder="1" applyAlignment="1">
      <alignment horizontal="center" vertical="center"/>
    </xf>
    <xf numFmtId="0" fontId="33" fillId="22" borderId="12" xfId="0" applyFont="1" applyFill="1" applyBorder="1" applyAlignment="1">
      <alignment horizontal="center" vertical="center" wrapText="1"/>
    </xf>
    <xf numFmtId="0" fontId="33" fillId="32" borderId="12" xfId="0" applyFont="1" applyFill="1" applyBorder="1" applyAlignment="1">
      <alignment horizontal="center" vertical="center"/>
    </xf>
    <xf numFmtId="164" fontId="2" fillId="21" borderId="12" xfId="0" applyNumberFormat="1" applyFont="1" applyFill="1" applyBorder="1" applyAlignment="1">
      <alignment horizontal="center" vertical="center"/>
    </xf>
    <xf numFmtId="164" fontId="44" fillId="21" borderId="12" xfId="0" applyNumberFormat="1" applyFont="1" applyFill="1" applyBorder="1" applyAlignment="1">
      <alignment horizontal="center" vertical="center"/>
    </xf>
    <xf numFmtId="0" fontId="8" fillId="0" borderId="12" xfId="25" applyFont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top" wrapText="1"/>
    </xf>
    <xf numFmtId="164" fontId="8" fillId="32" borderId="20" xfId="0" applyNumberFormat="1" applyFont="1" applyFill="1" applyBorder="1" applyAlignment="1">
      <alignment horizontal="center" vertical="center"/>
    </xf>
    <xf numFmtId="164" fontId="8" fillId="32" borderId="21" xfId="0" applyNumberFormat="1" applyFont="1" applyFill="1" applyBorder="1" applyAlignment="1">
      <alignment horizontal="center" vertical="center"/>
    </xf>
    <xf numFmtId="164" fontId="8" fillId="32" borderId="22" xfId="0" applyNumberFormat="1" applyFont="1" applyFill="1" applyBorder="1" applyAlignment="1">
      <alignment horizontal="center" vertical="center"/>
    </xf>
    <xf numFmtId="0" fontId="30" fillId="0" borderId="0" xfId="0" applyFont="1" applyBorder="1"/>
    <xf numFmtId="14" fontId="2" fillId="0" borderId="0" xfId="0" applyNumberFormat="1" applyFont="1" applyAlignment="1">
      <alignment horizontal="left" vertical="center" wrapText="1"/>
    </xf>
    <xf numFmtId="164" fontId="2" fillId="22" borderId="12" xfId="0" applyNumberFormat="1" applyFont="1" applyFill="1" applyBorder="1" applyAlignment="1">
      <alignment horizontal="left" vertical="center" wrapText="1"/>
    </xf>
    <xf numFmtId="0" fontId="2" fillId="21" borderId="12" xfId="0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left" vertical="center" wrapText="1"/>
    </xf>
    <xf numFmtId="49" fontId="2" fillId="21" borderId="12" xfId="0" applyNumberFormat="1" applyFont="1" applyFill="1" applyBorder="1" applyAlignment="1">
      <alignment horizontal="center" vertical="center"/>
    </xf>
    <xf numFmtId="0" fontId="2" fillId="20" borderId="12" xfId="0" applyFont="1" applyFill="1" applyBorder="1" applyAlignment="1">
      <alignment horizontal="center" vertical="center"/>
    </xf>
    <xf numFmtId="0" fontId="2" fillId="22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2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22" borderId="15" xfId="0" applyFont="1" applyFill="1" applyBorder="1" applyAlignment="1">
      <alignment horizontal="center" vertical="center" wrapText="1"/>
    </xf>
    <xf numFmtId="0" fontId="2" fillId="22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164" fontId="2" fillId="22" borderId="12" xfId="0" applyNumberFormat="1" applyFont="1" applyFill="1" applyBorder="1" applyAlignment="1">
      <alignment vertical="center" wrapText="1"/>
    </xf>
    <xf numFmtId="49" fontId="2" fillId="22" borderId="12" xfId="0" applyNumberFormat="1" applyFont="1" applyFill="1" applyBorder="1" applyAlignment="1">
      <alignment horizontal="center" vertical="center" wrapText="1"/>
    </xf>
    <xf numFmtId="0" fontId="2" fillId="22" borderId="15" xfId="0" applyFont="1" applyFill="1" applyBorder="1" applyAlignment="1">
      <alignment horizontal="left" vertical="center" wrapText="1"/>
    </xf>
    <xf numFmtId="0" fontId="2" fillId="22" borderId="12" xfId="0" applyFont="1" applyFill="1" applyBorder="1" applyAlignment="1">
      <alignment horizontal="left" vertical="center" wrapText="1"/>
    </xf>
    <xf numFmtId="0" fontId="32" fillId="22" borderId="12" xfId="0" applyFont="1" applyFill="1" applyBorder="1" applyAlignment="1">
      <alignment vertical="center" wrapText="1"/>
    </xf>
    <xf numFmtId="0" fontId="32" fillId="22" borderId="12" xfId="0" applyFont="1" applyFill="1" applyBorder="1" applyAlignment="1">
      <alignment vertical="center"/>
    </xf>
    <xf numFmtId="0" fontId="32" fillId="22" borderId="17" xfId="0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vertical="center" wrapText="1"/>
    </xf>
    <xf numFmtId="0" fontId="30" fillId="0" borderId="10" xfId="0" applyFont="1" applyBorder="1"/>
    <xf numFmtId="165" fontId="2" fillId="20" borderId="12" xfId="39" applyFont="1" applyFill="1" applyBorder="1" applyAlignment="1" applyProtection="1">
      <alignment vertical="center" wrapText="1"/>
    </xf>
    <xf numFmtId="164" fontId="2" fillId="0" borderId="12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4" fontId="2" fillId="21" borderId="12" xfId="0" applyNumberFormat="1" applyFont="1" applyFill="1" applyBorder="1" applyAlignment="1">
      <alignment vertical="center"/>
    </xf>
    <xf numFmtId="164" fontId="0" fillId="0" borderId="0" xfId="0" applyNumberFormat="1" applyBorder="1"/>
    <xf numFmtId="164" fontId="8" fillId="32" borderId="12" xfId="0" applyNumberFormat="1" applyFont="1" applyFill="1" applyBorder="1" applyAlignment="1">
      <alignment horizontal="center" vertical="center"/>
    </xf>
    <xf numFmtId="0" fontId="32" fillId="22" borderId="12" xfId="0" applyFont="1" applyFill="1" applyBorder="1" applyAlignment="1">
      <alignment horizontal="center" vertical="center"/>
    </xf>
    <xf numFmtId="0" fontId="34" fillId="0" borderId="0" xfId="0" applyFont="1" applyBorder="1" applyAlignment="1">
      <alignment vertical="top"/>
    </xf>
    <xf numFmtId="0" fontId="46" fillId="0" borderId="0" xfId="0" applyFont="1" applyBorder="1" applyAlignment="1">
      <alignment horizontal="left" vertical="top"/>
    </xf>
    <xf numFmtId="0" fontId="39" fillId="0" borderId="0" xfId="0" applyFont="1" applyBorder="1" applyAlignment="1">
      <alignment vertical="top"/>
    </xf>
    <xf numFmtId="14" fontId="2" fillId="0" borderId="0" xfId="0" applyNumberFormat="1" applyFont="1" applyAlignment="1">
      <alignment horizontal="left" vertical="center"/>
    </xf>
    <xf numFmtId="0" fontId="46" fillId="0" borderId="29" xfId="0" applyFont="1" applyBorder="1" applyAlignment="1">
      <alignment horizontal="left" vertical="top"/>
    </xf>
    <xf numFmtId="0" fontId="46" fillId="0" borderId="0" xfId="0" applyFont="1" applyBorder="1" applyAlignment="1">
      <alignment horizontal="left" vertical="top"/>
    </xf>
    <xf numFmtId="0" fontId="2" fillId="22" borderId="20" xfId="0" applyFont="1" applyFill="1" applyBorder="1" applyAlignment="1">
      <alignment horizontal="justify" vertical="center"/>
    </xf>
    <xf numFmtId="0" fontId="30" fillId="0" borderId="21" xfId="0" applyFont="1" applyBorder="1" applyAlignment="1">
      <alignment horizontal="justify"/>
    </xf>
    <xf numFmtId="0" fontId="30" fillId="0" borderId="22" xfId="0" applyFont="1" applyBorder="1" applyAlignment="1">
      <alignment horizontal="justify"/>
    </xf>
    <xf numFmtId="0" fontId="2" fillId="0" borderId="12" xfId="0" applyFont="1" applyBorder="1" applyAlignment="1">
      <alignment horizontal="justify" vertical="center"/>
    </xf>
    <xf numFmtId="0" fontId="30" fillId="0" borderId="12" xfId="0" applyFont="1" applyBorder="1" applyAlignment="1">
      <alignment horizontal="justify"/>
    </xf>
    <xf numFmtId="0" fontId="2" fillId="0" borderId="12" xfId="0" applyFont="1" applyBorder="1" applyAlignment="1">
      <alignment horizontal="justify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25" borderId="12" xfId="0" applyFont="1" applyFill="1" applyBorder="1" applyAlignment="1">
      <alignment horizontal="justify" vertical="center" wrapText="1"/>
    </xf>
    <xf numFmtId="0" fontId="45" fillId="25" borderId="12" xfId="0" applyFont="1" applyFill="1" applyBorder="1" applyAlignment="1">
      <alignment horizontal="justify"/>
    </xf>
    <xf numFmtId="0" fontId="30" fillId="0" borderId="12" xfId="0" applyFont="1" applyBorder="1" applyAlignment="1">
      <alignment horizontal="justify" wrapText="1"/>
    </xf>
    <xf numFmtId="49" fontId="8" fillId="7" borderId="12" xfId="0" applyNumberFormat="1" applyFont="1" applyFill="1" applyBorder="1" applyAlignment="1">
      <alignment horizontal="center" vertical="top"/>
    </xf>
    <xf numFmtId="0" fontId="2" fillId="7" borderId="12" xfId="0" applyFont="1" applyFill="1" applyBorder="1" applyAlignment="1">
      <alignment vertical="center" wrapText="1"/>
    </xf>
    <xf numFmtId="0" fontId="2" fillId="22" borderId="15" xfId="0" applyFont="1" applyFill="1" applyBorder="1" applyAlignment="1">
      <alignment horizontal="left" vertical="top" wrapText="1"/>
    </xf>
    <xf numFmtId="0" fontId="2" fillId="22" borderId="17" xfId="0" applyFont="1" applyFill="1" applyBorder="1" applyAlignment="1">
      <alignment horizontal="left" vertical="top" wrapText="1"/>
    </xf>
    <xf numFmtId="49" fontId="2" fillId="0" borderId="15" xfId="0" applyNumberFormat="1" applyFont="1" applyBorder="1" applyAlignment="1">
      <alignment horizontal="center" vertical="center" textRotation="90" wrapText="1"/>
    </xf>
    <xf numFmtId="49" fontId="2" fillId="0" borderId="17" xfId="0" applyNumberFormat="1" applyFont="1" applyBorder="1" applyAlignment="1">
      <alignment horizontal="center" vertical="center" textRotation="90" wrapText="1"/>
    </xf>
    <xf numFmtId="49" fontId="8" fillId="0" borderId="15" xfId="0" applyNumberFormat="1" applyFont="1" applyBorder="1" applyAlignment="1">
      <alignment horizontal="center" vertical="top"/>
    </xf>
    <xf numFmtId="49" fontId="8" fillId="0" borderId="17" xfId="0" applyNumberFormat="1" applyFont="1" applyBorder="1" applyAlignment="1">
      <alignment horizontal="center" vertical="top"/>
    </xf>
    <xf numFmtId="164" fontId="2" fillId="25" borderId="20" xfId="0" applyNumberFormat="1" applyFont="1" applyFill="1" applyBorder="1" applyAlignment="1">
      <alignment horizontal="center" vertical="center" wrapText="1"/>
    </xf>
    <xf numFmtId="164" fontId="2" fillId="25" borderId="21" xfId="0" applyNumberFormat="1" applyFont="1" applyFill="1" applyBorder="1" applyAlignment="1">
      <alignment horizontal="center" vertical="center" wrapText="1"/>
    </xf>
    <xf numFmtId="164" fontId="2" fillId="25" borderId="22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justify" vertical="center"/>
    </xf>
    <xf numFmtId="0" fontId="2" fillId="0" borderId="21" xfId="0" applyFont="1" applyBorder="1" applyAlignment="1">
      <alignment horizontal="justify" vertical="center"/>
    </xf>
    <xf numFmtId="0" fontId="2" fillId="0" borderId="22" xfId="0" applyFont="1" applyBorder="1" applyAlignment="1">
      <alignment horizontal="justify" vertical="center"/>
    </xf>
    <xf numFmtId="49" fontId="8" fillId="17" borderId="20" xfId="0" applyNumberFormat="1" applyFont="1" applyFill="1" applyBorder="1" applyAlignment="1">
      <alignment horizontal="right" vertical="center"/>
    </xf>
    <xf numFmtId="49" fontId="8" fillId="17" borderId="21" xfId="0" applyNumberFormat="1" applyFont="1" applyFill="1" applyBorder="1" applyAlignment="1">
      <alignment horizontal="right" vertical="center"/>
    </xf>
    <xf numFmtId="49" fontId="8" fillId="17" borderId="22" xfId="0" applyNumberFormat="1" applyFont="1" applyFill="1" applyBorder="1" applyAlignment="1">
      <alignment horizontal="right" vertical="center"/>
    </xf>
    <xf numFmtId="49" fontId="8" fillId="19" borderId="12" xfId="0" applyNumberFormat="1" applyFont="1" applyFill="1" applyBorder="1" applyAlignment="1">
      <alignment horizontal="right" vertical="center"/>
    </xf>
    <xf numFmtId="49" fontId="8" fillId="7" borderId="15" xfId="0" applyNumberFormat="1" applyFont="1" applyFill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49" fontId="8" fillId="19" borderId="15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center" vertical="top"/>
    </xf>
    <xf numFmtId="164" fontId="8" fillId="32" borderId="12" xfId="0" applyNumberFormat="1" applyFont="1" applyFill="1" applyBorder="1" applyAlignment="1">
      <alignment horizontal="center" vertical="center"/>
    </xf>
    <xf numFmtId="49" fontId="2" fillId="22" borderId="12" xfId="0" applyNumberFormat="1" applyFont="1" applyFill="1" applyBorder="1" applyAlignment="1">
      <alignment horizontal="center" vertical="center" textRotation="90"/>
    </xf>
    <xf numFmtId="49" fontId="8" fillId="0" borderId="12" xfId="0" applyNumberFormat="1" applyFont="1" applyBorder="1" applyAlignment="1">
      <alignment horizontal="center" vertical="top"/>
    </xf>
    <xf numFmtId="0" fontId="2" fillId="22" borderId="12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vertical="top" wrapText="1"/>
    </xf>
    <xf numFmtId="49" fontId="2" fillId="0" borderId="12" xfId="0" applyNumberFormat="1" applyFont="1" applyBorder="1" applyAlignment="1">
      <alignment horizontal="center" vertical="center" textRotation="90"/>
    </xf>
    <xf numFmtId="49" fontId="2" fillId="0" borderId="15" xfId="0" applyNumberFormat="1" applyFont="1" applyFill="1" applyBorder="1" applyAlignment="1">
      <alignment horizontal="center" vertical="center" textRotation="90" wrapText="1"/>
    </xf>
    <xf numFmtId="49" fontId="2" fillId="0" borderId="17" xfId="0" applyNumberFormat="1" applyFont="1" applyFill="1" applyBorder="1" applyAlignment="1">
      <alignment horizontal="center" vertical="center" textRotation="90" wrapText="1"/>
    </xf>
    <xf numFmtId="49" fontId="8" fillId="19" borderId="20" xfId="0" applyNumberFormat="1" applyFont="1" applyFill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5" fontId="2" fillId="35" borderId="12" xfId="39" applyFont="1" applyFill="1" applyBorder="1" applyAlignment="1" applyProtection="1">
      <alignment horizontal="left" vertical="center" wrapText="1"/>
    </xf>
    <xf numFmtId="0" fontId="2" fillId="21" borderId="15" xfId="0" applyFont="1" applyFill="1" applyBorder="1" applyAlignment="1">
      <alignment horizontal="center" vertical="center"/>
    </xf>
    <xf numFmtId="0" fontId="2" fillId="21" borderId="17" xfId="0" applyFont="1" applyFill="1" applyBorder="1" applyAlignment="1">
      <alignment horizontal="center" vertical="center"/>
    </xf>
    <xf numFmtId="164" fontId="8" fillId="35" borderId="20" xfId="0" applyNumberFormat="1" applyFont="1" applyFill="1" applyBorder="1" applyAlignment="1">
      <alignment horizontal="center" vertical="center"/>
    </xf>
    <xf numFmtId="164" fontId="8" fillId="35" borderId="21" xfId="0" applyNumberFormat="1" applyFont="1" applyFill="1" applyBorder="1" applyAlignment="1">
      <alignment horizontal="center" vertical="center"/>
    </xf>
    <xf numFmtId="164" fontId="8" fillId="35" borderId="22" xfId="0" applyNumberFormat="1" applyFont="1" applyFill="1" applyBorder="1" applyAlignment="1">
      <alignment horizontal="center" vertical="center"/>
    </xf>
    <xf numFmtId="49" fontId="8" fillId="7" borderId="17" xfId="0" applyNumberFormat="1" applyFont="1" applyFill="1" applyBorder="1" applyAlignment="1">
      <alignment horizontal="center" vertical="top"/>
    </xf>
    <xf numFmtId="0" fontId="8" fillId="25" borderId="12" xfId="0" applyFont="1" applyFill="1" applyBorder="1" applyAlignment="1">
      <alignment horizontal="justify" vertical="center"/>
    </xf>
    <xf numFmtId="49" fontId="33" fillId="22" borderId="15" xfId="0" applyNumberFormat="1" applyFont="1" applyFill="1" applyBorder="1" applyAlignment="1">
      <alignment horizontal="center" vertical="top"/>
    </xf>
    <xf numFmtId="49" fontId="33" fillId="22" borderId="18" xfId="0" applyNumberFormat="1" applyFont="1" applyFill="1" applyBorder="1" applyAlignment="1">
      <alignment horizontal="center" vertical="top"/>
    </xf>
    <xf numFmtId="49" fontId="33" fillId="22" borderId="17" xfId="0" applyNumberFormat="1" applyFont="1" applyFill="1" applyBorder="1" applyAlignment="1">
      <alignment horizontal="center" vertical="top"/>
    </xf>
    <xf numFmtId="49" fontId="8" fillId="7" borderId="12" xfId="0" applyNumberFormat="1" applyFont="1" applyFill="1" applyBorder="1" applyAlignment="1">
      <alignment horizontal="right" vertical="top"/>
    </xf>
    <xf numFmtId="0" fontId="32" fillId="22" borderId="15" xfId="0" applyFont="1" applyFill="1" applyBorder="1" applyAlignment="1">
      <alignment horizontal="left" vertical="top" wrapText="1"/>
    </xf>
    <xf numFmtId="0" fontId="32" fillId="22" borderId="18" xfId="0" applyFont="1" applyFill="1" applyBorder="1" applyAlignment="1">
      <alignment horizontal="left" vertical="top" wrapText="1"/>
    </xf>
    <xf numFmtId="0" fontId="32" fillId="22" borderId="17" xfId="0" applyFont="1" applyFill="1" applyBorder="1" applyAlignment="1">
      <alignment horizontal="left" vertical="top" wrapText="1"/>
    </xf>
    <xf numFmtId="49" fontId="2" fillId="22" borderId="15" xfId="0" applyNumberFormat="1" applyFont="1" applyFill="1" applyBorder="1" applyAlignment="1">
      <alignment horizontal="center" vertical="center" textRotation="90" wrapText="1"/>
    </xf>
    <xf numFmtId="49" fontId="2" fillId="22" borderId="18" xfId="0" applyNumberFormat="1" applyFont="1" applyFill="1" applyBorder="1" applyAlignment="1">
      <alignment horizontal="center" vertical="center" textRotation="90" wrapText="1"/>
    </xf>
    <xf numFmtId="49" fontId="2" fillId="22" borderId="17" xfId="0" applyNumberFormat="1" applyFont="1" applyFill="1" applyBorder="1" applyAlignment="1">
      <alignment horizontal="center" vertical="center" textRotation="90" wrapText="1"/>
    </xf>
    <xf numFmtId="164" fontId="2" fillId="26" borderId="15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19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14" fontId="2" fillId="0" borderId="0" xfId="0" applyNumberFormat="1" applyFont="1" applyAlignment="1">
      <alignment vertical="top"/>
    </xf>
    <xf numFmtId="0" fontId="28" fillId="0" borderId="0" xfId="0" applyFont="1" applyFill="1" applyBorder="1" applyAlignment="1">
      <alignment horizontal="center" vertical="top" wrapText="1"/>
    </xf>
    <xf numFmtId="164" fontId="8" fillId="35" borderId="12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17" xfId="0" applyFont="1" applyFill="1" applyBorder="1" applyAlignment="1">
      <alignment horizontal="center" vertical="center" textRotation="90" wrapText="1"/>
    </xf>
    <xf numFmtId="164" fontId="2" fillId="22" borderId="19" xfId="0" applyNumberFormat="1" applyFont="1" applyFill="1" applyBorder="1" applyAlignment="1">
      <alignment horizontal="center" vertical="center" wrapText="1"/>
    </xf>
    <xf numFmtId="164" fontId="2" fillId="22" borderId="23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textRotation="90" wrapText="1"/>
    </xf>
    <xf numFmtId="0" fontId="29" fillId="0" borderId="18" xfId="0" applyFont="1" applyFill="1" applyBorder="1" applyAlignment="1">
      <alignment horizontal="center" vertical="center" textRotation="90" wrapText="1"/>
    </xf>
    <xf numFmtId="0" fontId="29" fillId="0" borderId="17" xfId="0" applyFont="1" applyFill="1" applyBorder="1" applyAlignment="1">
      <alignment horizontal="center" vertical="center" textRotation="90" wrapText="1"/>
    </xf>
    <xf numFmtId="164" fontId="2" fillId="22" borderId="1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 wrapText="1"/>
    </xf>
    <xf numFmtId="164" fontId="2" fillId="25" borderId="19" xfId="0" applyNumberFormat="1" applyFont="1" applyFill="1" applyBorder="1" applyAlignment="1">
      <alignment horizontal="center" vertical="center" wrapText="1"/>
    </xf>
    <xf numFmtId="164" fontId="2" fillId="25" borderId="23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8" fillId="12" borderId="25" xfId="0" applyNumberFormat="1" applyFont="1" applyFill="1" applyBorder="1" applyAlignment="1">
      <alignment horizontal="left" vertical="center" wrapText="1"/>
    </xf>
    <xf numFmtId="49" fontId="8" fillId="12" borderId="21" xfId="0" applyNumberFormat="1" applyFont="1" applyFill="1" applyBorder="1" applyAlignment="1">
      <alignment horizontal="left" vertical="center" wrapText="1"/>
    </xf>
    <xf numFmtId="49" fontId="8" fillId="12" borderId="26" xfId="0" applyNumberFormat="1" applyFont="1" applyFill="1" applyBorder="1" applyAlignment="1">
      <alignment horizontal="left" vertical="center" wrapText="1"/>
    </xf>
    <xf numFmtId="0" fontId="8" fillId="19" borderId="12" xfId="0" applyFont="1" applyFill="1" applyBorder="1" applyAlignment="1">
      <alignment horizontal="left" vertical="center" wrapText="1"/>
    </xf>
    <xf numFmtId="164" fontId="2" fillId="22" borderId="15" xfId="0" applyNumberFormat="1" applyFont="1" applyFill="1" applyBorder="1" applyAlignment="1">
      <alignment horizontal="left" vertical="center" wrapText="1"/>
    </xf>
    <xf numFmtId="164" fontId="2" fillId="22" borderId="17" xfId="0" applyNumberFormat="1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164" fontId="2" fillId="22" borderId="27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8" fillId="17" borderId="20" xfId="0" applyFont="1" applyFill="1" applyBorder="1" applyAlignment="1">
      <alignment horizontal="left" vertical="center" wrapText="1"/>
    </xf>
    <xf numFmtId="0" fontId="8" fillId="17" borderId="21" xfId="0" applyFont="1" applyFill="1" applyBorder="1" applyAlignment="1">
      <alignment horizontal="left" vertical="center" wrapText="1"/>
    </xf>
    <xf numFmtId="0" fontId="8" fillId="17" borderId="22" xfId="0" applyFont="1" applyFill="1" applyBorder="1" applyAlignment="1">
      <alignment horizontal="left" vertical="center" wrapText="1"/>
    </xf>
    <xf numFmtId="49" fontId="2" fillId="19" borderId="12" xfId="0" applyNumberFormat="1" applyFont="1" applyFill="1" applyBorder="1" applyAlignment="1">
      <alignment vertical="center" wrapText="1"/>
    </xf>
    <xf numFmtId="49" fontId="8" fillId="19" borderId="17" xfId="0" applyNumberFormat="1" applyFont="1" applyFill="1" applyBorder="1" applyAlignment="1">
      <alignment horizontal="center" vertical="top"/>
    </xf>
    <xf numFmtId="0" fontId="8" fillId="19" borderId="20" xfId="0" applyFont="1" applyFill="1" applyBorder="1" applyAlignment="1">
      <alignment horizontal="left" vertical="center" wrapText="1"/>
    </xf>
    <xf numFmtId="0" fontId="8" fillId="19" borderId="21" xfId="0" applyFont="1" applyFill="1" applyBorder="1" applyAlignment="1">
      <alignment horizontal="left" vertical="center" wrapText="1"/>
    </xf>
    <xf numFmtId="0" fontId="8" fillId="19" borderId="22" xfId="0" applyFont="1" applyFill="1" applyBorder="1" applyAlignment="1">
      <alignment horizontal="left" vertical="center" wrapText="1"/>
    </xf>
    <xf numFmtId="0" fontId="2" fillId="19" borderId="12" xfId="0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left" vertical="top" wrapText="1"/>
    </xf>
    <xf numFmtId="0" fontId="2" fillId="22" borderId="15" xfId="0" applyFont="1" applyFill="1" applyBorder="1" applyAlignment="1">
      <alignment horizontal="center" vertical="center"/>
    </xf>
    <xf numFmtId="0" fontId="2" fillId="22" borderId="17" xfId="0" applyFont="1" applyFill="1" applyBorder="1" applyAlignment="1">
      <alignment horizontal="center" vertical="center"/>
    </xf>
    <xf numFmtId="0" fontId="8" fillId="31" borderId="20" xfId="0" applyFont="1" applyFill="1" applyBorder="1" applyAlignment="1">
      <alignment horizontal="right" vertical="center" wrapText="1"/>
    </xf>
    <xf numFmtId="0" fontId="8" fillId="31" borderId="21" xfId="0" applyFont="1" applyFill="1" applyBorder="1" applyAlignment="1">
      <alignment horizontal="right" vertical="center" wrapText="1"/>
    </xf>
    <xf numFmtId="0" fontId="30" fillId="0" borderId="22" xfId="0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8" fillId="7" borderId="12" xfId="0" applyNumberFormat="1" applyFont="1" applyFill="1" applyBorder="1" applyAlignment="1">
      <alignment horizontal="right" vertical="center"/>
    </xf>
    <xf numFmtId="164" fontId="2" fillId="23" borderId="15" xfId="0" applyNumberFormat="1" applyFont="1" applyFill="1" applyBorder="1" applyAlignment="1">
      <alignment horizontal="center" vertical="center"/>
    </xf>
    <xf numFmtId="164" fontId="2" fillId="23" borderId="18" xfId="0" applyNumberFormat="1" applyFont="1" applyFill="1" applyBorder="1" applyAlignment="1">
      <alignment horizontal="center" vertical="center"/>
    </xf>
    <xf numFmtId="164" fontId="8" fillId="32" borderId="20" xfId="0" applyNumberFormat="1" applyFont="1" applyFill="1" applyBorder="1" applyAlignment="1">
      <alignment horizontal="center" vertical="center"/>
    </xf>
    <xf numFmtId="164" fontId="8" fillId="32" borderId="21" xfId="0" applyNumberFormat="1" applyFont="1" applyFill="1" applyBorder="1" applyAlignment="1">
      <alignment horizontal="center" vertical="center"/>
    </xf>
    <xf numFmtId="164" fontId="8" fillId="32" borderId="22" xfId="0" applyNumberFormat="1" applyFont="1" applyFill="1" applyBorder="1" applyAlignment="1">
      <alignment horizontal="center" vertical="center"/>
    </xf>
    <xf numFmtId="0" fontId="2" fillId="17" borderId="12" xfId="0" applyFont="1" applyFill="1" applyBorder="1" applyAlignment="1">
      <alignment horizontal="center" vertical="center"/>
    </xf>
    <xf numFmtId="0" fontId="35" fillId="22" borderId="1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8" fillId="2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22" borderId="0" xfId="0" applyFont="1" applyFill="1" applyBorder="1" applyAlignment="1">
      <alignment horizontal="left" vertical="center"/>
    </xf>
    <xf numFmtId="49" fontId="33" fillId="29" borderId="15" xfId="0" applyNumberFormat="1" applyFont="1" applyFill="1" applyBorder="1" applyAlignment="1">
      <alignment horizontal="center" vertical="top"/>
    </xf>
    <xf numFmtId="49" fontId="33" fillId="29" borderId="18" xfId="0" applyNumberFormat="1" applyFont="1" applyFill="1" applyBorder="1" applyAlignment="1">
      <alignment horizontal="center" vertical="top"/>
    </xf>
    <xf numFmtId="49" fontId="33" fillId="29" borderId="17" xfId="0" applyNumberFormat="1" applyFont="1" applyFill="1" applyBorder="1" applyAlignment="1">
      <alignment horizontal="center" vertical="top"/>
    </xf>
    <xf numFmtId="0" fontId="8" fillId="7" borderId="12" xfId="0" applyFont="1" applyFill="1" applyBorder="1" applyAlignment="1">
      <alignment vertical="center" wrapText="1"/>
    </xf>
    <xf numFmtId="49" fontId="33" fillId="30" borderId="15" xfId="0" applyNumberFormat="1" applyFont="1" applyFill="1" applyBorder="1" applyAlignment="1">
      <alignment horizontal="center" vertical="top"/>
    </xf>
    <xf numFmtId="49" fontId="33" fillId="30" borderId="18" xfId="0" applyNumberFormat="1" applyFont="1" applyFill="1" applyBorder="1" applyAlignment="1">
      <alignment horizontal="center" vertical="top"/>
    </xf>
    <xf numFmtId="49" fontId="33" fillId="30" borderId="17" xfId="0" applyNumberFormat="1" applyFont="1" applyFill="1" applyBorder="1" applyAlignment="1">
      <alignment horizontal="center" vertical="top"/>
    </xf>
    <xf numFmtId="49" fontId="8" fillId="19" borderId="12" xfId="0" applyNumberFormat="1" applyFont="1" applyFill="1" applyBorder="1" applyAlignment="1">
      <alignment horizontal="right" vertical="top"/>
    </xf>
    <xf numFmtId="0" fontId="37" fillId="0" borderId="12" xfId="0" applyFont="1" applyFill="1" applyBorder="1" applyAlignment="1">
      <alignment horizontal="left" vertical="top" wrapText="1"/>
    </xf>
    <xf numFmtId="0" fontId="2" fillId="21" borderId="12" xfId="0" applyFont="1" applyFill="1" applyBorder="1" applyAlignment="1">
      <alignment horizontal="left" vertical="top" wrapText="1"/>
    </xf>
    <xf numFmtId="49" fontId="8" fillId="22" borderId="12" xfId="0" applyNumberFormat="1" applyFont="1" applyFill="1" applyBorder="1" applyAlignment="1">
      <alignment horizontal="center" vertical="top"/>
    </xf>
    <xf numFmtId="49" fontId="8" fillId="0" borderId="18" xfId="0" applyNumberFormat="1" applyFont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center" textRotation="90"/>
    </xf>
    <xf numFmtId="49" fontId="2" fillId="0" borderId="17" xfId="0" applyNumberFormat="1" applyFont="1" applyBorder="1" applyAlignment="1">
      <alignment horizontal="center" vertical="center" textRotation="90"/>
    </xf>
    <xf numFmtId="49" fontId="8" fillId="19" borderId="18" xfId="0" applyNumberFormat="1" applyFont="1" applyFill="1" applyBorder="1" applyAlignment="1">
      <alignment horizontal="center" vertical="top"/>
    </xf>
    <xf numFmtId="0" fontId="2" fillId="21" borderId="17" xfId="0" applyFont="1" applyFill="1" applyBorder="1" applyAlignment="1">
      <alignment horizontal="left" vertical="top" wrapText="1"/>
    </xf>
    <xf numFmtId="164" fontId="8" fillId="24" borderId="12" xfId="0" applyNumberFormat="1" applyFont="1" applyFill="1" applyBorder="1" applyAlignment="1">
      <alignment horizontal="center" vertical="top"/>
    </xf>
    <xf numFmtId="0" fontId="2" fillId="7" borderId="12" xfId="0" applyFont="1" applyFill="1" applyBorder="1" applyAlignment="1">
      <alignment vertical="center"/>
    </xf>
    <xf numFmtId="0" fontId="30" fillId="32" borderId="20" xfId="0" applyFont="1" applyFill="1" applyBorder="1" applyAlignment="1">
      <alignment vertical="center"/>
    </xf>
    <xf numFmtId="0" fontId="30" fillId="32" borderId="21" xfId="0" applyFont="1" applyFill="1" applyBorder="1" applyAlignment="1">
      <alignment vertical="center"/>
    </xf>
    <xf numFmtId="0" fontId="30" fillId="32" borderId="22" xfId="0" applyFont="1" applyFill="1" applyBorder="1" applyAlignment="1">
      <alignment vertical="center"/>
    </xf>
    <xf numFmtId="164" fontId="2" fillId="26" borderId="18" xfId="0" applyNumberFormat="1" applyFont="1" applyFill="1" applyBorder="1" applyAlignment="1">
      <alignment horizontal="center" vertical="center"/>
    </xf>
    <xf numFmtId="164" fontId="2" fillId="26" borderId="17" xfId="0" applyNumberFormat="1" applyFont="1" applyFill="1" applyBorder="1" applyAlignment="1">
      <alignment horizontal="center" vertical="center"/>
    </xf>
    <xf numFmtId="164" fontId="8" fillId="26" borderId="15" xfId="0" applyNumberFormat="1" applyFont="1" applyFill="1" applyBorder="1" applyAlignment="1">
      <alignment horizontal="center" vertical="center"/>
    </xf>
    <xf numFmtId="164" fontId="8" fillId="26" borderId="18" xfId="0" applyNumberFormat="1" applyFont="1" applyFill="1" applyBorder="1" applyAlignment="1">
      <alignment horizontal="center" vertical="center"/>
    </xf>
    <xf numFmtId="164" fontId="8" fillId="26" borderId="17" xfId="0" applyNumberFormat="1" applyFont="1" applyFill="1" applyBorder="1" applyAlignment="1">
      <alignment horizontal="center" vertical="center"/>
    </xf>
    <xf numFmtId="0" fontId="2" fillId="21" borderId="15" xfId="0" applyFont="1" applyFill="1" applyBorder="1" applyAlignment="1">
      <alignment horizontal="left" vertical="top" wrapText="1"/>
    </xf>
    <xf numFmtId="0" fontId="2" fillId="21" borderId="18" xfId="0" applyFont="1" applyFill="1" applyBorder="1" applyAlignment="1">
      <alignment horizontal="left" vertical="top" wrapText="1"/>
    </xf>
    <xf numFmtId="0" fontId="2" fillId="22" borderId="15" xfId="0" applyFont="1" applyFill="1" applyBorder="1" applyAlignment="1">
      <alignment horizontal="left" vertical="center" wrapText="1"/>
    </xf>
    <xf numFmtId="0" fontId="2" fillId="22" borderId="17" xfId="0" applyFont="1" applyFill="1" applyBorder="1" applyAlignment="1">
      <alignment horizontal="left" vertical="center" wrapText="1"/>
    </xf>
    <xf numFmtId="164" fontId="2" fillId="32" borderId="15" xfId="0" applyNumberFormat="1" applyFont="1" applyFill="1" applyBorder="1" applyAlignment="1">
      <alignment horizontal="center" vertical="center"/>
    </xf>
    <xf numFmtId="164" fontId="2" fillId="32" borderId="18" xfId="0" applyNumberFormat="1" applyFont="1" applyFill="1" applyBorder="1" applyAlignment="1">
      <alignment horizontal="center" vertical="center"/>
    </xf>
    <xf numFmtId="164" fontId="2" fillId="32" borderId="1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 textRotation="90" wrapText="1"/>
    </xf>
    <xf numFmtId="164" fontId="2" fillId="26" borderId="15" xfId="0" applyNumberFormat="1" applyFont="1" applyFill="1" applyBorder="1" applyAlignment="1">
      <alignment horizontal="left" vertical="center" wrapText="1"/>
    </xf>
    <xf numFmtId="164" fontId="2" fillId="26" borderId="18" xfId="0" applyNumberFormat="1" applyFont="1" applyFill="1" applyBorder="1" applyAlignment="1">
      <alignment horizontal="left" vertical="center" wrapText="1"/>
    </xf>
    <xf numFmtId="164" fontId="2" fillId="26" borderId="17" xfId="0" applyNumberFormat="1" applyFont="1" applyFill="1" applyBorder="1" applyAlignment="1">
      <alignment horizontal="left" vertical="center" wrapText="1"/>
    </xf>
    <xf numFmtId="0" fontId="30" fillId="32" borderId="12" xfId="0" applyFont="1" applyFill="1" applyBorder="1" applyAlignment="1">
      <alignment vertical="center"/>
    </xf>
    <xf numFmtId="49" fontId="2" fillId="26" borderId="15" xfId="0" applyNumberFormat="1" applyFont="1" applyFill="1" applyBorder="1" applyAlignment="1">
      <alignment horizontal="center" vertical="center"/>
    </xf>
    <xf numFmtId="49" fontId="2" fillId="26" borderId="18" xfId="0" applyNumberFormat="1" applyFont="1" applyFill="1" applyBorder="1" applyAlignment="1">
      <alignment horizontal="center" vertical="center"/>
    </xf>
    <xf numFmtId="49" fontId="2" fillId="26" borderId="17" xfId="0" applyNumberFormat="1" applyFont="1" applyFill="1" applyBorder="1" applyAlignment="1">
      <alignment horizontal="center" vertical="center"/>
    </xf>
    <xf numFmtId="0" fontId="2" fillId="22" borderId="18" xfId="0" applyFont="1" applyFill="1" applyBorder="1" applyAlignment="1">
      <alignment horizontal="left" vertical="top" wrapText="1"/>
    </xf>
    <xf numFmtId="49" fontId="2" fillId="22" borderId="12" xfId="0" applyNumberFormat="1" applyFont="1" applyFill="1" applyBorder="1" applyAlignment="1">
      <alignment horizontal="center" vertical="center" textRotation="90" wrapText="1"/>
    </xf>
    <xf numFmtId="164" fontId="2" fillId="0" borderId="15" xfId="0" applyNumberFormat="1" applyFont="1" applyFill="1" applyBorder="1" applyAlignment="1">
      <alignment horizontal="left" vertical="center" wrapText="1"/>
    </xf>
    <xf numFmtId="164" fontId="2" fillId="0" borderId="17" xfId="0" applyNumberFormat="1" applyFont="1" applyFill="1" applyBorder="1" applyAlignment="1">
      <alignment horizontal="left" vertical="center" wrapText="1"/>
    </xf>
    <xf numFmtId="0" fontId="36" fillId="32" borderId="20" xfId="0" applyFont="1" applyFill="1" applyBorder="1" applyAlignment="1">
      <alignment horizontal="center" vertical="center"/>
    </xf>
    <xf numFmtId="0" fontId="36" fillId="32" borderId="21" xfId="0" applyFont="1" applyFill="1" applyBorder="1" applyAlignment="1">
      <alignment horizontal="center" vertical="center"/>
    </xf>
    <xf numFmtId="0" fontId="36" fillId="32" borderId="22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vertical="top"/>
    </xf>
    <xf numFmtId="49" fontId="8" fillId="7" borderId="18" xfId="0" applyNumberFormat="1" applyFont="1" applyFill="1" applyBorder="1" applyAlignment="1">
      <alignment horizontal="center" vertical="top"/>
    </xf>
    <xf numFmtId="0" fontId="8" fillId="26" borderId="15" xfId="0" applyFont="1" applyFill="1" applyBorder="1" applyAlignment="1">
      <alignment horizontal="center" vertical="center"/>
    </xf>
    <xf numFmtId="0" fontId="8" fillId="26" borderId="18" xfId="0" applyFont="1" applyFill="1" applyBorder="1" applyAlignment="1">
      <alignment horizontal="center" vertical="center"/>
    </xf>
    <xf numFmtId="0" fontId="8" fillId="26" borderId="17" xfId="0" applyFont="1" applyFill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 textRotation="90" wrapText="1"/>
    </xf>
    <xf numFmtId="0" fontId="2" fillId="22" borderId="15" xfId="0" applyFont="1" applyFill="1" applyBorder="1" applyAlignment="1">
      <alignment horizontal="center" vertical="center" wrapText="1"/>
    </xf>
    <xf numFmtId="0" fontId="2" fillId="22" borderId="17" xfId="0" applyFont="1" applyFill="1" applyBorder="1" applyAlignment="1">
      <alignment horizontal="center" vertical="center" wrapText="1"/>
    </xf>
    <xf numFmtId="164" fontId="32" fillId="26" borderId="15" xfId="0" applyNumberFormat="1" applyFont="1" applyFill="1" applyBorder="1" applyAlignment="1">
      <alignment horizontal="center" vertical="center"/>
    </xf>
    <xf numFmtId="164" fontId="32" fillId="26" borderId="17" xfId="0" applyNumberFormat="1" applyFont="1" applyFill="1" applyBorder="1" applyAlignment="1">
      <alignment horizontal="center" vertical="center"/>
    </xf>
    <xf numFmtId="49" fontId="2" fillId="22" borderId="15" xfId="0" applyNumberFormat="1" applyFont="1" applyFill="1" applyBorder="1" applyAlignment="1">
      <alignment horizontal="center" vertical="center" textRotation="90"/>
    </xf>
    <xf numFmtId="49" fontId="2" fillId="22" borderId="18" xfId="0" applyNumberFormat="1" applyFont="1" applyFill="1" applyBorder="1" applyAlignment="1">
      <alignment horizontal="center" vertical="center" textRotation="90"/>
    </xf>
    <xf numFmtId="49" fontId="2" fillId="22" borderId="17" xfId="0" applyNumberFormat="1" applyFont="1" applyFill="1" applyBorder="1" applyAlignment="1">
      <alignment horizontal="center" vertical="center" textRotation="90"/>
    </xf>
    <xf numFmtId="0" fontId="8" fillId="26" borderId="15" xfId="0" applyFont="1" applyFill="1" applyBorder="1" applyAlignment="1">
      <alignment horizontal="center" vertical="center" wrapText="1"/>
    </xf>
    <xf numFmtId="0" fontId="8" fillId="26" borderId="17" xfId="0" applyFont="1" applyFill="1" applyBorder="1" applyAlignment="1">
      <alignment horizontal="center" vertical="center" wrapText="1"/>
    </xf>
    <xf numFmtId="49" fontId="33" fillId="0" borderId="12" xfId="0" applyNumberFormat="1" applyFont="1" applyBorder="1" applyAlignment="1">
      <alignment horizontal="center" vertical="top"/>
    </xf>
    <xf numFmtId="0" fontId="29" fillId="0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29" fillId="0" borderId="12" xfId="0" applyFont="1" applyFill="1" applyBorder="1" applyAlignment="1">
      <alignment horizontal="center" vertical="center" textRotation="90" wrapText="1"/>
    </xf>
    <xf numFmtId="0" fontId="33" fillId="19" borderId="20" xfId="0" applyFont="1" applyFill="1" applyBorder="1" applyAlignment="1">
      <alignment horizontal="left" vertical="center" wrapText="1"/>
    </xf>
    <xf numFmtId="0" fontId="33" fillId="19" borderId="21" xfId="0" applyFont="1" applyFill="1" applyBorder="1" applyAlignment="1">
      <alignment horizontal="left" vertical="center" wrapText="1"/>
    </xf>
    <xf numFmtId="0" fontId="33" fillId="19" borderId="22" xfId="0" applyFont="1" applyFill="1" applyBorder="1" applyAlignment="1">
      <alignment horizontal="left" vertical="center" wrapText="1"/>
    </xf>
    <xf numFmtId="49" fontId="8" fillId="19" borderId="20" xfId="0" applyNumberFormat="1" applyFont="1" applyFill="1" applyBorder="1" applyAlignment="1">
      <alignment horizontal="right" vertical="center"/>
    </xf>
    <xf numFmtId="49" fontId="8" fillId="19" borderId="21" xfId="0" applyNumberFormat="1" applyFont="1" applyFill="1" applyBorder="1" applyAlignment="1">
      <alignment horizontal="right" vertical="center"/>
    </xf>
    <xf numFmtId="49" fontId="8" fillId="19" borderId="22" xfId="0" applyNumberFormat="1" applyFont="1" applyFill="1" applyBorder="1" applyAlignment="1">
      <alignment horizontal="right" vertical="center"/>
    </xf>
    <xf numFmtId="49" fontId="33" fillId="0" borderId="15" xfId="0" applyNumberFormat="1" applyFont="1" applyBorder="1" applyAlignment="1">
      <alignment horizontal="center" vertical="top"/>
    </xf>
    <xf numFmtId="49" fontId="33" fillId="0" borderId="18" xfId="0" applyNumberFormat="1" applyFont="1" applyBorder="1" applyAlignment="1">
      <alignment horizontal="center" vertical="top"/>
    </xf>
    <xf numFmtId="49" fontId="33" fillId="0" borderId="17" xfId="0" applyNumberFormat="1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33" borderId="15" xfId="0" applyNumberFormat="1" applyFont="1" applyFill="1" applyBorder="1" applyAlignment="1">
      <alignment horizontal="center" vertical="center"/>
    </xf>
    <xf numFmtId="164" fontId="2" fillId="33" borderId="18" xfId="0" applyNumberFormat="1" applyFont="1" applyFill="1" applyBorder="1" applyAlignment="1">
      <alignment horizontal="center" vertical="center"/>
    </xf>
    <xf numFmtId="0" fontId="2" fillId="0" borderId="20" xfId="25" applyFont="1" applyBorder="1" applyAlignment="1">
      <alignment horizontal="left" vertical="center"/>
    </xf>
    <xf numFmtId="0" fontId="2" fillId="0" borderId="22" xfId="25" applyFont="1" applyBorder="1" applyAlignment="1">
      <alignment horizontal="left" vertical="center"/>
    </xf>
    <xf numFmtId="0" fontId="2" fillId="0" borderId="20" xfId="25" applyFont="1" applyBorder="1" applyAlignment="1">
      <alignment horizontal="left" vertical="center" wrapText="1"/>
    </xf>
    <xf numFmtId="0" fontId="2" fillId="0" borderId="22" xfId="25" applyFont="1" applyBorder="1" applyAlignment="1">
      <alignment horizontal="left" vertical="center" wrapText="1"/>
    </xf>
    <xf numFmtId="0" fontId="8" fillId="0" borderId="12" xfId="25" applyFont="1" applyBorder="1" applyAlignment="1">
      <alignment horizontal="center" vertical="center"/>
    </xf>
    <xf numFmtId="0" fontId="6" fillId="0" borderId="0" xfId="25" applyFont="1" applyFill="1" applyBorder="1" applyAlignment="1">
      <alignment horizontal="left" vertical="top" wrapText="1"/>
    </xf>
    <xf numFmtId="0" fontId="8" fillId="0" borderId="20" xfId="25" applyFont="1" applyBorder="1" applyAlignment="1">
      <alignment horizontal="center" vertical="center" wrapText="1"/>
    </xf>
    <xf numFmtId="0" fontId="8" fillId="0" borderId="22" xfId="25" applyFont="1" applyBorder="1" applyAlignment="1">
      <alignment horizontal="center" vertical="center" wrapText="1"/>
    </xf>
  </cellXfs>
  <cellStyles count="45">
    <cellStyle name="1 antraštė 2" xfId="1"/>
    <cellStyle name="2 antraštė 2" xfId="2"/>
    <cellStyle name="20% – paryškinimas 1 2" xfId="3"/>
    <cellStyle name="20% – paryškinimas 2 2" xfId="4"/>
    <cellStyle name="20% – paryškinimas 3 2" xfId="5"/>
    <cellStyle name="20% – paryškinimas 4 2" xfId="6"/>
    <cellStyle name="20% – paryškinimas 5 2" xfId="7"/>
    <cellStyle name="20% – paryškinimas 6 2" xfId="8"/>
    <cellStyle name="3 antraštė 2" xfId="9"/>
    <cellStyle name="4 antraštė 2" xfId="10"/>
    <cellStyle name="40% – paryškinimas 1 2" xfId="11"/>
    <cellStyle name="40% – paryškinimas 2 2" xfId="12"/>
    <cellStyle name="40% – paryškinimas 3 2" xfId="13"/>
    <cellStyle name="40% – paryškinimas 4 2" xfId="14"/>
    <cellStyle name="40% – paryškinimas 5 2" xfId="15"/>
    <cellStyle name="40% – paryškinimas 6 2" xfId="16"/>
    <cellStyle name="60% – paryškinimas 1 2" xfId="17"/>
    <cellStyle name="60% – paryškinimas 2 2" xfId="18"/>
    <cellStyle name="60% – paryškinimas 3 2" xfId="19"/>
    <cellStyle name="60% – paryškinimas 4 2" xfId="20"/>
    <cellStyle name="60% – paryškinimas 5 2" xfId="21"/>
    <cellStyle name="60% – paryškinimas 6 2" xfId="22"/>
    <cellStyle name="Aiškinamasis tekstas 2" xfId="23"/>
    <cellStyle name="Blogas 2" xfId="24"/>
    <cellStyle name="Excel Built-in Normal" xfId="25"/>
    <cellStyle name="Geras 2" xfId="26"/>
    <cellStyle name="Įprastas" xfId="0" builtinId="0"/>
    <cellStyle name="Įspėjimo tekstas 2" xfId="27"/>
    <cellStyle name="Išvestis 2" xfId="28"/>
    <cellStyle name="Įvestis 2" xfId="29"/>
    <cellStyle name="Kablelis" xfId="44" builtinId="3"/>
    <cellStyle name="Neutralus 2" xfId="30"/>
    <cellStyle name="Paryškinimas 1 2" xfId="31"/>
    <cellStyle name="Paryškinimas 2 2" xfId="32"/>
    <cellStyle name="Paryškinimas 3 2" xfId="33"/>
    <cellStyle name="Paryškinimas 4 2" xfId="34"/>
    <cellStyle name="Paryškinimas 5 2" xfId="35"/>
    <cellStyle name="Paryškinimas 6 2" xfId="36"/>
    <cellStyle name="Pastaba 2" xfId="37"/>
    <cellStyle name="Pavadinimas 2" xfId="38"/>
    <cellStyle name="Procentai" xfId="39" builtinId="5"/>
    <cellStyle name="Skaičiavimas 2" xfId="40"/>
    <cellStyle name="Suma 2" xfId="41"/>
    <cellStyle name="Susietas langelis 2" xfId="42"/>
    <cellStyle name="Tikrinimo langelis 2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G308"/>
  <sheetViews>
    <sheetView tabSelected="1" topLeftCell="A2" zoomScale="112" zoomScaleNormal="112" zoomScaleSheetLayoutView="100" workbookViewId="0">
      <selection activeCell="AQ18" sqref="AQ18"/>
    </sheetView>
  </sheetViews>
  <sheetFormatPr defaultColWidth="11.7109375" defaultRowHeight="15"/>
  <cols>
    <col min="1" max="1" width="7.140625" style="1" customWidth="1"/>
    <col min="2" max="3" width="5.42578125" style="1" customWidth="1"/>
    <col min="4" max="4" width="25.140625" style="1" customWidth="1"/>
    <col min="5" max="5" width="6.42578125" style="1" customWidth="1"/>
    <col min="6" max="6" width="9.5703125" style="154" customWidth="1"/>
    <col min="7" max="8" width="13.140625" style="1" customWidth="1"/>
    <col min="9" max="9" width="13.140625" style="140" customWidth="1"/>
    <col min="10" max="10" width="10.28515625" style="1" customWidth="1"/>
    <col min="11" max="11" width="9.85546875" style="1" customWidth="1"/>
    <col min="12" max="12" width="25.5703125" style="246" customWidth="1"/>
    <col min="13" max="13" width="8.28515625" style="246" customWidth="1"/>
    <col min="14" max="14" width="7.42578125" style="246" customWidth="1"/>
    <col min="15" max="15" width="8" style="246" customWidth="1"/>
    <col min="16" max="29" width="0" style="2" hidden="1" customWidth="1"/>
    <col min="30" max="39" width="0" style="1" hidden="1" customWidth="1"/>
    <col min="40" max="40" width="0.140625" style="36" hidden="1" customWidth="1"/>
    <col min="41" max="239" width="11.7109375" style="1"/>
  </cols>
  <sheetData>
    <row r="1" spans="1:241" hidden="1">
      <c r="A1" s="2"/>
      <c r="B1" s="2"/>
      <c r="C1" s="2"/>
      <c r="D1" s="2"/>
      <c r="E1" s="2"/>
      <c r="F1" s="151"/>
      <c r="G1" s="2"/>
      <c r="H1" s="2"/>
      <c r="I1" s="136"/>
      <c r="J1" s="2"/>
      <c r="K1" s="2"/>
      <c r="L1" s="224"/>
      <c r="M1" s="224"/>
      <c r="N1" s="224"/>
      <c r="O1" s="224"/>
      <c r="AD1" s="2"/>
      <c r="AE1" s="2"/>
      <c r="AF1" s="2"/>
      <c r="AG1" s="2"/>
      <c r="AH1" s="2"/>
      <c r="AI1" s="2"/>
      <c r="AJ1" s="2"/>
      <c r="AK1" s="2"/>
      <c r="AL1" s="2"/>
      <c r="AM1" s="2"/>
      <c r="AN1" s="35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</row>
    <row r="2" spans="1:241" ht="15" customHeight="1">
      <c r="A2" s="111"/>
      <c r="B2" s="111"/>
      <c r="C2" s="111"/>
      <c r="D2" s="111"/>
      <c r="E2" s="112"/>
      <c r="F2" s="143"/>
      <c r="G2" s="113"/>
      <c r="H2" s="113"/>
      <c r="I2" s="114"/>
      <c r="J2" s="114"/>
      <c r="K2" s="116"/>
      <c r="L2" s="257" t="s">
        <v>193</v>
      </c>
      <c r="M2" s="257"/>
      <c r="N2" s="257"/>
      <c r="O2" s="257"/>
      <c r="P2" s="115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/>
      <c r="IC2"/>
      <c r="ID2"/>
      <c r="IE2"/>
    </row>
    <row r="3" spans="1:241" ht="15" customHeight="1">
      <c r="A3" s="111"/>
      <c r="B3" s="111"/>
      <c r="C3" s="111"/>
      <c r="D3" s="111"/>
      <c r="E3" s="112"/>
      <c r="F3" s="143"/>
      <c r="G3" s="113"/>
      <c r="H3" s="113"/>
      <c r="I3" s="114"/>
      <c r="J3" s="114"/>
      <c r="K3" s="116"/>
      <c r="L3" s="257" t="s">
        <v>194</v>
      </c>
      <c r="M3" s="257"/>
      <c r="N3" s="257"/>
      <c r="O3" s="257"/>
      <c r="P3" s="115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/>
      <c r="IC3"/>
      <c r="ID3"/>
      <c r="IE3"/>
    </row>
    <row r="4" spans="1:241" ht="15" customHeight="1">
      <c r="A4" s="111"/>
      <c r="B4" s="111"/>
      <c r="C4" s="111"/>
      <c r="D4" s="111"/>
      <c r="E4" s="112"/>
      <c r="F4" s="143"/>
      <c r="G4" s="113"/>
      <c r="H4" s="113"/>
      <c r="I4" s="114"/>
      <c r="J4" s="114"/>
      <c r="K4" s="116"/>
      <c r="L4" s="257" t="s">
        <v>195</v>
      </c>
      <c r="M4" s="257"/>
      <c r="N4" s="257"/>
      <c r="O4" s="257"/>
      <c r="P4" s="115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/>
      <c r="IC4"/>
      <c r="ID4"/>
      <c r="IE4"/>
    </row>
    <row r="5" spans="1:241" ht="15" customHeight="1">
      <c r="A5" s="111"/>
      <c r="B5" s="111"/>
      <c r="C5" s="111"/>
      <c r="D5" s="111"/>
      <c r="E5" s="112"/>
      <c r="F5" s="143"/>
      <c r="G5" s="113"/>
      <c r="H5" s="113"/>
      <c r="I5" s="114"/>
      <c r="J5" s="114"/>
      <c r="K5" s="116" t="s">
        <v>196</v>
      </c>
      <c r="L5" s="257" t="s">
        <v>197</v>
      </c>
      <c r="M5" s="257"/>
      <c r="N5" s="257"/>
      <c r="O5" s="257"/>
      <c r="P5" s="115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/>
      <c r="IC5"/>
      <c r="ID5"/>
      <c r="IE5"/>
    </row>
    <row r="6" spans="1:241" ht="13.5" customHeight="1">
      <c r="A6" s="111"/>
      <c r="B6" s="111"/>
      <c r="C6" s="111"/>
      <c r="D6" s="111"/>
      <c r="E6" s="112"/>
      <c r="F6" s="143"/>
      <c r="G6" s="113"/>
      <c r="H6" s="113"/>
      <c r="I6" s="114"/>
      <c r="J6" s="114"/>
      <c r="K6" s="116"/>
      <c r="L6" s="257" t="s">
        <v>269</v>
      </c>
      <c r="M6" s="257"/>
      <c r="N6" s="257"/>
      <c r="O6" s="257"/>
      <c r="P6" s="115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/>
      <c r="IC6"/>
      <c r="ID6"/>
      <c r="IE6"/>
    </row>
    <row r="7" spans="1:241" s="3" customFormat="1" ht="14.25" customHeight="1">
      <c r="A7" s="30"/>
      <c r="B7" s="30"/>
      <c r="C7" s="30"/>
      <c r="D7" s="109"/>
      <c r="E7" s="109"/>
      <c r="F7" s="131"/>
      <c r="G7" s="109"/>
      <c r="H7" s="118"/>
      <c r="I7" s="137"/>
      <c r="J7" s="109"/>
      <c r="K7" s="109"/>
      <c r="L7" s="225"/>
      <c r="M7" s="225"/>
      <c r="N7" s="225"/>
      <c r="O7" s="225"/>
      <c r="AN7" s="33"/>
    </row>
    <row r="8" spans="1:241" s="3" customFormat="1" ht="14.25" customHeight="1">
      <c r="A8" s="30"/>
      <c r="B8" s="30"/>
      <c r="C8" s="30"/>
      <c r="D8" s="95"/>
      <c r="E8" s="95"/>
      <c r="F8" s="131"/>
      <c r="G8" s="95"/>
      <c r="H8" s="118"/>
      <c r="I8" s="137"/>
      <c r="J8" s="95"/>
      <c r="K8" s="95"/>
      <c r="L8" s="331" t="s">
        <v>252</v>
      </c>
      <c r="M8" s="331"/>
      <c r="N8" s="331"/>
      <c r="O8" s="331"/>
      <c r="AN8" s="33"/>
    </row>
    <row r="9" spans="1:241" s="3" customFormat="1" ht="16.5" customHeight="1">
      <c r="A9" s="30"/>
      <c r="B9" s="30"/>
      <c r="C9" s="30"/>
      <c r="D9" s="95"/>
      <c r="E9" s="95"/>
      <c r="F9" s="131"/>
      <c r="G9" s="95"/>
      <c r="H9" s="118"/>
      <c r="I9" s="137"/>
      <c r="J9" s="95"/>
      <c r="K9" s="95"/>
      <c r="L9" s="331" t="s">
        <v>168</v>
      </c>
      <c r="M9" s="331"/>
      <c r="N9" s="331"/>
      <c r="O9" s="331"/>
      <c r="AN9" s="33"/>
    </row>
    <row r="10" spans="1:241" s="3" customFormat="1" ht="15.75" customHeight="1">
      <c r="A10" s="30"/>
      <c r="B10" s="30"/>
      <c r="C10" s="30"/>
      <c r="D10" s="95"/>
      <c r="E10" s="95"/>
      <c r="F10" s="131"/>
      <c r="G10" s="95"/>
      <c r="H10" s="118"/>
      <c r="I10" s="137"/>
      <c r="J10" s="95"/>
      <c r="K10" s="95"/>
      <c r="L10" s="332" t="s">
        <v>169</v>
      </c>
      <c r="M10" s="332"/>
      <c r="N10" s="332"/>
      <c r="O10" s="332"/>
      <c r="AN10" s="33"/>
    </row>
    <row r="11" spans="1:241" s="3" customFormat="1" ht="15" customHeight="1">
      <c r="A11" s="30"/>
      <c r="B11" s="30"/>
      <c r="C11" s="30"/>
      <c r="D11" s="95"/>
      <c r="E11" s="95"/>
      <c r="F11" s="131"/>
      <c r="G11" s="95"/>
      <c r="H11" s="118"/>
      <c r="I11" s="137"/>
      <c r="J11" s="95"/>
      <c r="K11" s="95"/>
      <c r="L11" s="332" t="s">
        <v>167</v>
      </c>
      <c r="M11" s="332"/>
      <c r="N11" s="332"/>
      <c r="O11" s="332"/>
      <c r="AN11" s="33"/>
    </row>
    <row r="12" spans="1:241" s="3" customFormat="1" ht="12.75" customHeight="1">
      <c r="A12" s="30"/>
      <c r="B12" s="30"/>
      <c r="C12" s="30"/>
      <c r="D12" s="95"/>
      <c r="E12" s="95"/>
      <c r="F12" s="131"/>
      <c r="G12" s="95"/>
      <c r="H12" s="118"/>
      <c r="I12" s="137"/>
      <c r="J12" s="95"/>
      <c r="K12" s="95"/>
      <c r="L12" s="220"/>
      <c r="M12" s="220"/>
      <c r="N12" s="220"/>
      <c r="O12" s="220"/>
      <c r="AN12" s="33"/>
    </row>
    <row r="13" spans="1:241" s="3" customFormat="1" ht="17.100000000000001" customHeight="1">
      <c r="A13" s="30"/>
      <c r="B13" s="30"/>
      <c r="C13" s="30"/>
      <c r="D13" s="333" t="s">
        <v>237</v>
      </c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AN13" s="33"/>
    </row>
    <row r="14" spans="1:241" s="3" customFormat="1" ht="14.25" customHeight="1">
      <c r="A14" s="333" t="s">
        <v>0</v>
      </c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1"/>
      <c r="N14" s="31"/>
      <c r="O14" s="31"/>
      <c r="AN14" s="33"/>
    </row>
    <row r="15" spans="1:241" s="3" customFormat="1" ht="18" customHeight="1">
      <c r="A15" s="9"/>
      <c r="B15" s="9"/>
      <c r="C15" s="9"/>
      <c r="D15" s="9"/>
      <c r="E15" s="9"/>
      <c r="F15" s="54"/>
      <c r="G15" s="9"/>
      <c r="H15" s="9"/>
      <c r="I15" s="9"/>
      <c r="J15" s="9"/>
      <c r="K15" s="9"/>
      <c r="L15" s="9"/>
      <c r="M15" s="460" t="s">
        <v>77</v>
      </c>
      <c r="N15" s="460"/>
      <c r="O15" s="460"/>
      <c r="AN15" s="33"/>
    </row>
    <row r="16" spans="1:241" s="3" customFormat="1" ht="15.75">
      <c r="A16" s="347" t="s">
        <v>1</v>
      </c>
      <c r="B16" s="347" t="s">
        <v>2</v>
      </c>
      <c r="C16" s="347" t="s">
        <v>3</v>
      </c>
      <c r="D16" s="351" t="s">
        <v>4</v>
      </c>
      <c r="E16" s="348" t="s">
        <v>5</v>
      </c>
      <c r="F16" s="347" t="s">
        <v>6</v>
      </c>
      <c r="G16" s="343" t="s">
        <v>236</v>
      </c>
      <c r="H16" s="343" t="s">
        <v>218</v>
      </c>
      <c r="I16" s="338" t="s">
        <v>219</v>
      </c>
      <c r="J16" s="347" t="s">
        <v>114</v>
      </c>
      <c r="K16" s="347" t="s">
        <v>178</v>
      </c>
      <c r="L16" s="459" t="s">
        <v>7</v>
      </c>
      <c r="M16" s="459"/>
      <c r="N16" s="459"/>
      <c r="O16" s="459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3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</row>
    <row r="17" spans="1:241" s="3" customFormat="1" ht="15.75">
      <c r="A17" s="347"/>
      <c r="B17" s="347"/>
      <c r="C17" s="347"/>
      <c r="D17" s="352"/>
      <c r="E17" s="348"/>
      <c r="F17" s="348"/>
      <c r="G17" s="344"/>
      <c r="H17" s="344"/>
      <c r="I17" s="339"/>
      <c r="J17" s="347"/>
      <c r="K17" s="347"/>
      <c r="L17" s="461" t="s">
        <v>8</v>
      </c>
      <c r="M17" s="459" t="s">
        <v>9</v>
      </c>
      <c r="N17" s="459"/>
      <c r="O17" s="459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3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</row>
    <row r="18" spans="1:241" s="3" customFormat="1" ht="141.75" customHeight="1">
      <c r="A18" s="347"/>
      <c r="B18" s="347"/>
      <c r="C18" s="347"/>
      <c r="D18" s="353"/>
      <c r="E18" s="348"/>
      <c r="F18" s="348"/>
      <c r="G18" s="345"/>
      <c r="H18" s="345"/>
      <c r="I18" s="340"/>
      <c r="J18" s="347"/>
      <c r="K18" s="347"/>
      <c r="L18" s="461"/>
      <c r="M18" s="55" t="s">
        <v>82</v>
      </c>
      <c r="N18" s="55" t="s">
        <v>111</v>
      </c>
      <c r="O18" s="55" t="s">
        <v>179</v>
      </c>
      <c r="P18" s="5"/>
      <c r="Q18" s="5" t="s">
        <v>10</v>
      </c>
      <c r="R18" s="5" t="s">
        <v>11</v>
      </c>
      <c r="S18" s="5" t="s">
        <v>12</v>
      </c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3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</row>
    <row r="19" spans="1:241" s="49" customFormat="1" ht="21.75" customHeight="1">
      <c r="A19" s="354" t="s">
        <v>164</v>
      </c>
      <c r="B19" s="355"/>
      <c r="C19" s="355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6"/>
      <c r="P19" s="46"/>
      <c r="Q19" s="47"/>
      <c r="R19" s="48"/>
      <c r="S19" s="48"/>
      <c r="T19" s="48"/>
      <c r="U19" s="48"/>
      <c r="V19" s="48"/>
      <c r="W19" s="48"/>
      <c r="X19" s="48"/>
      <c r="Y19" s="48"/>
      <c r="Z19" s="48"/>
    </row>
    <row r="20" spans="1:241" s="3" customFormat="1" ht="16.5" customHeight="1">
      <c r="A20" s="363" t="s">
        <v>13</v>
      </c>
      <c r="B20" s="364"/>
      <c r="C20" s="364"/>
      <c r="D20" s="364"/>
      <c r="E20" s="364"/>
      <c r="F20" s="364"/>
      <c r="G20" s="364"/>
      <c r="H20" s="364"/>
      <c r="I20" s="364"/>
      <c r="J20" s="364"/>
      <c r="K20" s="364"/>
      <c r="L20" s="364"/>
      <c r="M20" s="364"/>
      <c r="N20" s="364"/>
      <c r="O20" s="365"/>
      <c r="P20" s="5" t="s">
        <v>14</v>
      </c>
      <c r="Q20" s="8">
        <v>757.2</v>
      </c>
      <c r="R20" s="8">
        <v>570</v>
      </c>
      <c r="S20" s="5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3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</row>
    <row r="21" spans="1:241" s="3" customFormat="1" ht="22.5" customHeight="1">
      <c r="A21" s="146" t="s">
        <v>15</v>
      </c>
      <c r="B21" s="147" t="s">
        <v>16</v>
      </c>
      <c r="C21" s="148"/>
      <c r="D21" s="149"/>
      <c r="E21" s="149"/>
      <c r="F21" s="152"/>
      <c r="G21" s="149"/>
      <c r="H21" s="149"/>
      <c r="I21" s="149"/>
      <c r="J21" s="149"/>
      <c r="K21" s="149"/>
      <c r="L21" s="149"/>
      <c r="M21" s="149"/>
      <c r="N21" s="149"/>
      <c r="O21" s="150"/>
      <c r="P21" s="5" t="s">
        <v>17</v>
      </c>
      <c r="Q21" s="8">
        <v>159.4</v>
      </c>
      <c r="R21" s="8">
        <v>114.1</v>
      </c>
      <c r="S21" s="5"/>
      <c r="U21" s="9" t="s">
        <v>18</v>
      </c>
      <c r="X21" s="10" t="s">
        <v>19</v>
      </c>
      <c r="Z21" s="10">
        <v>1212.8</v>
      </c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3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</row>
    <row r="22" spans="1:241" s="3" customFormat="1" ht="20.25" customHeight="1">
      <c r="A22" s="141" t="s">
        <v>15</v>
      </c>
      <c r="B22" s="142" t="s">
        <v>15</v>
      </c>
      <c r="C22" s="357" t="s">
        <v>185</v>
      </c>
      <c r="D22" s="357"/>
      <c r="E22" s="357"/>
      <c r="F22" s="357"/>
      <c r="G22" s="357"/>
      <c r="H22" s="357"/>
      <c r="I22" s="357"/>
      <c r="J22" s="357"/>
      <c r="K22" s="357"/>
      <c r="L22" s="357"/>
      <c r="M22" s="357"/>
      <c r="N22" s="357"/>
      <c r="O22" s="357"/>
      <c r="P22" s="5" t="s">
        <v>20</v>
      </c>
      <c r="Q22" s="6">
        <v>297.60000000000002</v>
      </c>
      <c r="R22" s="6">
        <v>214.1</v>
      </c>
      <c r="S22" s="7"/>
      <c r="U22" s="11" t="s">
        <v>21</v>
      </c>
      <c r="V22" s="12" t="s">
        <v>22</v>
      </c>
      <c r="W22" s="12" t="s">
        <v>23</v>
      </c>
      <c r="X22" s="13" t="s">
        <v>21</v>
      </c>
      <c r="Y22" s="12" t="s">
        <v>22</v>
      </c>
      <c r="Z22" s="12" t="s">
        <v>24</v>
      </c>
      <c r="AA22" s="14" t="s">
        <v>23</v>
      </c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3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</row>
    <row r="23" spans="1:241" s="3" customFormat="1" ht="22.5" customHeight="1">
      <c r="A23" s="271" t="s">
        <v>15</v>
      </c>
      <c r="B23" s="293" t="s">
        <v>15</v>
      </c>
      <c r="C23" s="296" t="s">
        <v>15</v>
      </c>
      <c r="D23" s="301" t="s">
        <v>115</v>
      </c>
      <c r="E23" s="298" t="s">
        <v>245</v>
      </c>
      <c r="F23" s="159" t="s">
        <v>199</v>
      </c>
      <c r="G23" s="160">
        <v>4850.8</v>
      </c>
      <c r="H23" s="160">
        <v>5378.5</v>
      </c>
      <c r="I23" s="161">
        <v>5721.9</v>
      </c>
      <c r="J23" s="69">
        <v>5698.4</v>
      </c>
      <c r="K23" s="69">
        <v>5977.6</v>
      </c>
      <c r="L23" s="358" t="s">
        <v>145</v>
      </c>
      <c r="M23" s="449">
        <v>171</v>
      </c>
      <c r="N23" s="374">
        <v>171</v>
      </c>
      <c r="O23" s="374"/>
      <c r="P23" s="5" t="s">
        <v>26</v>
      </c>
      <c r="Q23" s="5">
        <v>10.1</v>
      </c>
      <c r="R23" s="15"/>
      <c r="S23" s="5"/>
      <c r="T23" s="10">
        <f>AA23-W23</f>
        <v>1853.7000000000007</v>
      </c>
      <c r="U23" s="10">
        <v>6031</v>
      </c>
      <c r="V23" s="10">
        <v>1868</v>
      </c>
      <c r="W23" s="10">
        <f>U23+V23</f>
        <v>7899</v>
      </c>
      <c r="X23" s="16">
        <v>6381.1</v>
      </c>
      <c r="Y23" s="10">
        <v>1976.9</v>
      </c>
      <c r="Z23" s="10">
        <v>1394.7</v>
      </c>
      <c r="AA23" s="10">
        <f>X23+Y23+Z23</f>
        <v>9752.7000000000007</v>
      </c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38"/>
      <c r="AO23" s="255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</row>
    <row r="24" spans="1:241" s="3" customFormat="1" ht="19.5" customHeight="1">
      <c r="A24" s="271"/>
      <c r="B24" s="293"/>
      <c r="C24" s="296"/>
      <c r="D24" s="301"/>
      <c r="E24" s="298"/>
      <c r="F24" s="162" t="s">
        <v>85</v>
      </c>
      <c r="G24" s="163">
        <v>37.4</v>
      </c>
      <c r="H24" s="163"/>
      <c r="I24" s="164">
        <v>14.7</v>
      </c>
      <c r="J24" s="165"/>
      <c r="K24" s="165"/>
      <c r="L24" s="359"/>
      <c r="M24" s="450"/>
      <c r="N24" s="375"/>
      <c r="O24" s="375"/>
      <c r="P24" s="5"/>
      <c r="Q24" s="5"/>
      <c r="R24" s="15"/>
      <c r="S24" s="5"/>
      <c r="T24" s="10"/>
      <c r="U24" s="10"/>
      <c r="V24" s="10"/>
      <c r="W24" s="10"/>
      <c r="X24" s="16"/>
      <c r="Y24" s="10"/>
      <c r="Z24" s="10"/>
      <c r="AA24" s="10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38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</row>
    <row r="25" spans="1:241" s="3" customFormat="1" ht="47.25" customHeight="1">
      <c r="A25" s="271"/>
      <c r="B25" s="293"/>
      <c r="C25" s="296"/>
      <c r="D25" s="301"/>
      <c r="E25" s="298"/>
      <c r="F25" s="159" t="s">
        <v>202</v>
      </c>
      <c r="G25" s="166"/>
      <c r="H25" s="166"/>
      <c r="I25" s="161">
        <v>16.725999999999999</v>
      </c>
      <c r="J25" s="69">
        <v>86.6</v>
      </c>
      <c r="K25" s="69">
        <v>86.6</v>
      </c>
      <c r="L25" s="226" t="s">
        <v>266</v>
      </c>
      <c r="M25" s="227">
        <v>85</v>
      </c>
      <c r="N25" s="227">
        <v>85</v>
      </c>
      <c r="O25" s="227"/>
      <c r="P25" s="5" t="s">
        <v>27</v>
      </c>
      <c r="Q25" s="8">
        <v>6832.5</v>
      </c>
      <c r="R25" s="17">
        <v>4379</v>
      </c>
      <c r="S25" s="8">
        <v>10</v>
      </c>
      <c r="T25" s="10"/>
      <c r="U25" s="10"/>
      <c r="V25" s="10"/>
      <c r="W25" s="10"/>
      <c r="X25" s="16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3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</row>
    <row r="26" spans="1:241" s="3" customFormat="1" ht="34.5" customHeight="1">
      <c r="A26" s="271"/>
      <c r="B26" s="293"/>
      <c r="C26" s="296"/>
      <c r="D26" s="301"/>
      <c r="E26" s="298"/>
      <c r="F26" s="159" t="s">
        <v>203</v>
      </c>
      <c r="G26" s="167"/>
      <c r="H26" s="167"/>
      <c r="I26" s="161">
        <v>1</v>
      </c>
      <c r="J26" s="69">
        <v>1.1000000000000001</v>
      </c>
      <c r="K26" s="69">
        <v>1.1000000000000001</v>
      </c>
      <c r="L26" s="228" t="s">
        <v>244</v>
      </c>
      <c r="M26" s="229" t="s">
        <v>113</v>
      </c>
      <c r="N26" s="229" t="s">
        <v>113</v>
      </c>
      <c r="O26" s="229"/>
      <c r="P26" s="5"/>
      <c r="Q26" s="8"/>
      <c r="R26" s="17"/>
      <c r="S26" s="8"/>
      <c r="T26" s="10"/>
      <c r="U26" s="10"/>
      <c r="V26" s="10"/>
      <c r="W26" s="10"/>
      <c r="X26" s="16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3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</row>
    <row r="27" spans="1:241" s="3" customFormat="1" ht="43.5" customHeight="1">
      <c r="A27" s="271"/>
      <c r="B27" s="293"/>
      <c r="C27" s="296"/>
      <c r="D27" s="301"/>
      <c r="E27" s="298"/>
      <c r="F27" s="159"/>
      <c r="G27" s="166"/>
      <c r="H27" s="166"/>
      <c r="I27" s="168"/>
      <c r="J27" s="169"/>
      <c r="K27" s="169"/>
      <c r="L27" s="228" t="s">
        <v>174</v>
      </c>
      <c r="M27" s="227">
        <v>100</v>
      </c>
      <c r="N27" s="227">
        <v>100</v>
      </c>
      <c r="O27" s="227"/>
      <c r="P27" s="5"/>
      <c r="Q27" s="8"/>
      <c r="R27" s="17"/>
      <c r="S27" s="8"/>
      <c r="T27" s="10"/>
      <c r="U27" s="10"/>
      <c r="V27" s="10"/>
      <c r="W27" s="10"/>
      <c r="X27" s="16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3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</row>
    <row r="28" spans="1:241" s="3" customFormat="1" ht="33" customHeight="1">
      <c r="A28" s="271"/>
      <c r="B28" s="293"/>
      <c r="C28" s="296"/>
      <c r="D28" s="301"/>
      <c r="E28" s="298"/>
      <c r="F28" s="159"/>
      <c r="G28" s="166"/>
      <c r="H28" s="166"/>
      <c r="I28" s="168"/>
      <c r="J28" s="169"/>
      <c r="K28" s="169"/>
      <c r="L28" s="228" t="s">
        <v>257</v>
      </c>
      <c r="M28" s="227">
        <v>250</v>
      </c>
      <c r="N28" s="227">
        <v>250</v>
      </c>
      <c r="O28" s="227"/>
      <c r="P28" s="5"/>
      <c r="Q28" s="8"/>
      <c r="R28" s="17"/>
      <c r="S28" s="8"/>
      <c r="T28" s="10"/>
      <c r="U28" s="10"/>
      <c r="V28" s="10"/>
      <c r="W28" s="10"/>
      <c r="X28" s="16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3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</row>
    <row r="29" spans="1:241" s="3" customFormat="1" ht="34.5" customHeight="1">
      <c r="A29" s="271"/>
      <c r="B29" s="293"/>
      <c r="C29" s="296"/>
      <c r="D29" s="301"/>
      <c r="E29" s="298"/>
      <c r="F29" s="159"/>
      <c r="G29" s="166"/>
      <c r="H29" s="166"/>
      <c r="I29" s="168"/>
      <c r="J29" s="169"/>
      <c r="K29" s="169"/>
      <c r="L29" s="228" t="s">
        <v>144</v>
      </c>
      <c r="M29" s="227">
        <v>20</v>
      </c>
      <c r="N29" s="227">
        <v>20</v>
      </c>
      <c r="O29" s="227"/>
      <c r="P29" s="5"/>
      <c r="Q29" s="8"/>
      <c r="R29" s="17"/>
      <c r="S29" s="8"/>
      <c r="T29" s="10"/>
      <c r="U29" s="10"/>
      <c r="V29" s="10"/>
      <c r="W29" s="10"/>
      <c r="X29" s="16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3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</row>
    <row r="30" spans="1:241" s="3" customFormat="1" ht="33" customHeight="1">
      <c r="A30" s="271"/>
      <c r="B30" s="293"/>
      <c r="C30" s="296"/>
      <c r="D30" s="301"/>
      <c r="E30" s="298"/>
      <c r="F30" s="159"/>
      <c r="G30" s="166"/>
      <c r="H30" s="166"/>
      <c r="I30" s="168"/>
      <c r="J30" s="169"/>
      <c r="K30" s="169"/>
      <c r="L30" s="228" t="s">
        <v>258</v>
      </c>
      <c r="M30" s="227">
        <v>15</v>
      </c>
      <c r="N30" s="227">
        <v>15</v>
      </c>
      <c r="O30" s="227"/>
      <c r="P30" s="5"/>
      <c r="Q30" s="8"/>
      <c r="R30" s="17"/>
      <c r="S30" s="8"/>
      <c r="T30" s="10"/>
      <c r="U30" s="10"/>
      <c r="V30" s="10"/>
      <c r="W30" s="10"/>
      <c r="X30" s="16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3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</row>
    <row r="31" spans="1:241" s="3" customFormat="1" ht="30" customHeight="1">
      <c r="A31" s="271"/>
      <c r="B31" s="293"/>
      <c r="C31" s="296"/>
      <c r="D31" s="301"/>
      <c r="E31" s="298"/>
      <c r="F31" s="159"/>
      <c r="G31" s="166"/>
      <c r="H31" s="166"/>
      <c r="I31" s="168"/>
      <c r="J31" s="169"/>
      <c r="K31" s="169"/>
      <c r="L31" s="228" t="s">
        <v>143</v>
      </c>
      <c r="M31" s="227">
        <v>10</v>
      </c>
      <c r="N31" s="227">
        <v>10</v>
      </c>
      <c r="O31" s="227"/>
      <c r="P31" s="5"/>
      <c r="Q31" s="8"/>
      <c r="R31" s="17"/>
      <c r="S31" s="8"/>
      <c r="T31" s="10"/>
      <c r="U31" s="10"/>
      <c r="V31" s="10"/>
      <c r="W31" s="10"/>
      <c r="X31" s="16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3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</row>
    <row r="32" spans="1:241" s="3" customFormat="1" ht="31.5" customHeight="1">
      <c r="A32" s="271"/>
      <c r="B32" s="293"/>
      <c r="C32" s="296"/>
      <c r="D32" s="301"/>
      <c r="E32" s="298"/>
      <c r="F32" s="159"/>
      <c r="G32" s="166"/>
      <c r="H32" s="166"/>
      <c r="I32" s="168"/>
      <c r="J32" s="169"/>
      <c r="K32" s="169"/>
      <c r="L32" s="228" t="s">
        <v>265</v>
      </c>
      <c r="M32" s="227">
        <v>3</v>
      </c>
      <c r="N32" s="227">
        <v>3</v>
      </c>
      <c r="O32" s="227"/>
      <c r="P32" s="5"/>
      <c r="Q32" s="8"/>
      <c r="R32" s="17"/>
      <c r="S32" s="8"/>
      <c r="T32" s="10"/>
      <c r="U32" s="10"/>
      <c r="V32" s="10"/>
      <c r="W32" s="10"/>
      <c r="X32" s="16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3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</row>
    <row r="33" spans="1:241" s="3" customFormat="1" ht="34.5" customHeight="1">
      <c r="A33" s="271"/>
      <c r="B33" s="293"/>
      <c r="C33" s="296"/>
      <c r="D33" s="301"/>
      <c r="E33" s="298"/>
      <c r="F33" s="159"/>
      <c r="G33" s="166"/>
      <c r="H33" s="166"/>
      <c r="I33" s="168"/>
      <c r="J33" s="169"/>
      <c r="K33" s="169"/>
      <c r="L33" s="228" t="s">
        <v>142</v>
      </c>
      <c r="M33" s="227">
        <v>1</v>
      </c>
      <c r="N33" s="227">
        <v>1</v>
      </c>
      <c r="O33" s="227"/>
      <c r="P33" s="5"/>
      <c r="Q33" s="8"/>
      <c r="R33" s="17"/>
      <c r="S33" s="8"/>
      <c r="T33" s="10"/>
      <c r="U33" s="10"/>
      <c r="V33" s="10"/>
      <c r="W33" s="10"/>
      <c r="X33" s="16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3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</row>
    <row r="34" spans="1:241" s="3" customFormat="1" ht="31.5" customHeight="1">
      <c r="A34" s="271"/>
      <c r="B34" s="293"/>
      <c r="C34" s="296"/>
      <c r="D34" s="301"/>
      <c r="E34" s="298"/>
      <c r="F34" s="159"/>
      <c r="G34" s="166"/>
      <c r="H34" s="166"/>
      <c r="I34" s="168"/>
      <c r="J34" s="169"/>
      <c r="K34" s="169"/>
      <c r="L34" s="228" t="s">
        <v>141</v>
      </c>
      <c r="M34" s="227">
        <v>300</v>
      </c>
      <c r="N34" s="227">
        <v>300</v>
      </c>
      <c r="O34" s="227"/>
      <c r="P34" s="5"/>
      <c r="Q34" s="8"/>
      <c r="R34" s="17"/>
      <c r="S34" s="8"/>
      <c r="T34" s="10"/>
      <c r="U34" s="10"/>
      <c r="V34" s="10"/>
      <c r="W34" s="10"/>
      <c r="X34" s="16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3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</row>
    <row r="35" spans="1:241" s="3" customFormat="1" ht="34.5" customHeight="1">
      <c r="A35" s="271"/>
      <c r="B35" s="293"/>
      <c r="C35" s="296"/>
      <c r="D35" s="301"/>
      <c r="E35" s="298"/>
      <c r="F35" s="159"/>
      <c r="G35" s="166"/>
      <c r="H35" s="166"/>
      <c r="I35" s="168"/>
      <c r="J35" s="169"/>
      <c r="K35" s="169"/>
      <c r="L35" s="228" t="s">
        <v>140</v>
      </c>
      <c r="M35" s="227">
        <v>100</v>
      </c>
      <c r="N35" s="227">
        <v>100</v>
      </c>
      <c r="O35" s="227"/>
      <c r="P35" s="5"/>
      <c r="Q35" s="8"/>
      <c r="R35" s="17"/>
      <c r="S35" s="8"/>
      <c r="T35" s="10"/>
      <c r="U35" s="10"/>
      <c r="V35" s="10"/>
      <c r="W35" s="10"/>
      <c r="X35" s="16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3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</row>
    <row r="36" spans="1:241" s="3" customFormat="1" ht="18.75" customHeight="1">
      <c r="A36" s="271"/>
      <c r="B36" s="293"/>
      <c r="C36" s="296"/>
      <c r="D36" s="301"/>
      <c r="E36" s="298"/>
      <c r="F36" s="170" t="s">
        <v>146</v>
      </c>
      <c r="G36" s="171">
        <f>SUM(G23:G35)</f>
        <v>4888.2</v>
      </c>
      <c r="H36" s="171">
        <f>SUM(H23:H35)</f>
        <v>5378.5</v>
      </c>
      <c r="I36" s="171">
        <f>SUM(I23:I35)</f>
        <v>5754.3259999999991</v>
      </c>
      <c r="J36" s="171">
        <f t="shared" ref="J36:K36" si="0">SUM(J23:J35)</f>
        <v>5786.1</v>
      </c>
      <c r="K36" s="171">
        <f t="shared" si="0"/>
        <v>6065.3000000000011</v>
      </c>
      <c r="L36" s="334"/>
      <c r="M36" s="334"/>
      <c r="N36" s="334"/>
      <c r="O36" s="334"/>
      <c r="P36" s="5" t="s">
        <v>28</v>
      </c>
      <c r="Q36" s="8">
        <v>335.1</v>
      </c>
      <c r="R36" s="17">
        <v>237.9</v>
      </c>
      <c r="S36" s="5"/>
      <c r="T36" s="10"/>
      <c r="U36" s="10"/>
      <c r="V36" s="10"/>
      <c r="W36" s="10"/>
      <c r="X36" s="16"/>
      <c r="Z36" s="10">
        <v>309.2</v>
      </c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3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</row>
    <row r="37" spans="1:241" s="3" customFormat="1" ht="32.25" customHeight="1">
      <c r="A37" s="271" t="s">
        <v>15</v>
      </c>
      <c r="B37" s="293" t="s">
        <v>15</v>
      </c>
      <c r="C37" s="296" t="s">
        <v>29</v>
      </c>
      <c r="D37" s="301" t="s">
        <v>152</v>
      </c>
      <c r="E37" s="298" t="s">
        <v>246</v>
      </c>
      <c r="F37" s="360" t="s">
        <v>199</v>
      </c>
      <c r="G37" s="341">
        <v>431.7</v>
      </c>
      <c r="H37" s="361">
        <v>519.4</v>
      </c>
      <c r="I37" s="349">
        <v>504.4</v>
      </c>
      <c r="J37" s="346">
        <v>547.1</v>
      </c>
      <c r="K37" s="346">
        <v>573.9</v>
      </c>
      <c r="L37" s="228" t="s">
        <v>139</v>
      </c>
      <c r="M37" s="230">
        <v>31</v>
      </c>
      <c r="N37" s="230">
        <v>31</v>
      </c>
      <c r="O37" s="230">
        <v>31</v>
      </c>
      <c r="P37" s="18" t="s">
        <v>30</v>
      </c>
      <c r="Q37" s="18"/>
      <c r="R37" s="18"/>
      <c r="T37" s="10">
        <f>AA37-W37</f>
        <v>320.20000000000005</v>
      </c>
      <c r="U37" s="10">
        <v>555</v>
      </c>
      <c r="V37" s="10">
        <v>172</v>
      </c>
      <c r="W37" s="10">
        <f>U37+V37</f>
        <v>727</v>
      </c>
      <c r="X37" s="16">
        <v>528</v>
      </c>
      <c r="Y37" s="10">
        <v>163.6</v>
      </c>
      <c r="Z37" s="10">
        <v>355.6</v>
      </c>
      <c r="AA37" s="10">
        <f>X37+Y37+Z37</f>
        <v>1047.2</v>
      </c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38"/>
      <c r="AO37" s="256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</row>
    <row r="38" spans="1:241" s="3" customFormat="1" ht="45.75" customHeight="1">
      <c r="A38" s="271"/>
      <c r="B38" s="293"/>
      <c r="C38" s="296"/>
      <c r="D38" s="301"/>
      <c r="E38" s="298"/>
      <c r="F38" s="360"/>
      <c r="G38" s="342"/>
      <c r="H38" s="362"/>
      <c r="I38" s="350"/>
      <c r="J38" s="346"/>
      <c r="K38" s="346"/>
      <c r="L38" s="226" t="s">
        <v>70</v>
      </c>
      <c r="M38" s="129">
        <v>8</v>
      </c>
      <c r="N38" s="129">
        <v>8</v>
      </c>
      <c r="O38" s="129">
        <v>8</v>
      </c>
      <c r="P38"/>
      <c r="Q38"/>
      <c r="R38"/>
      <c r="T38" s="10"/>
      <c r="U38" s="10"/>
      <c r="V38" s="10"/>
      <c r="W38" s="10"/>
      <c r="X38" s="16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38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</row>
    <row r="39" spans="1:241" s="3" customFormat="1" ht="17.25" customHeight="1">
      <c r="A39" s="271"/>
      <c r="B39" s="293"/>
      <c r="C39" s="296"/>
      <c r="D39" s="301"/>
      <c r="E39" s="298"/>
      <c r="F39" s="170" t="s">
        <v>146</v>
      </c>
      <c r="G39" s="171">
        <f t="shared" ref="G39:K39" si="1">G37</f>
        <v>431.7</v>
      </c>
      <c r="H39" s="171">
        <f t="shared" si="1"/>
        <v>519.4</v>
      </c>
      <c r="I39" s="171">
        <f t="shared" si="1"/>
        <v>504.4</v>
      </c>
      <c r="J39" s="171">
        <f t="shared" si="1"/>
        <v>547.1</v>
      </c>
      <c r="K39" s="171">
        <f t="shared" si="1"/>
        <v>573.9</v>
      </c>
      <c r="L39" s="334"/>
      <c r="M39" s="334"/>
      <c r="N39" s="334"/>
      <c r="O39" s="334"/>
      <c r="P39" s="5" t="s">
        <v>31</v>
      </c>
      <c r="Q39" s="19" t="e">
        <f>+#REF!+#REF!+#REF!</f>
        <v>#REF!</v>
      </c>
      <c r="R39" s="19" t="e">
        <f>+#REF!+#REF!+#REF!</f>
        <v>#REF!</v>
      </c>
      <c r="T39" s="10"/>
      <c r="U39" s="10"/>
      <c r="V39" s="10"/>
      <c r="W39" s="10"/>
      <c r="X39" s="16"/>
      <c r="Z39" s="10">
        <v>24.1</v>
      </c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38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</row>
    <row r="40" spans="1:241" s="3" customFormat="1" ht="27" customHeight="1">
      <c r="A40" s="271" t="s">
        <v>15</v>
      </c>
      <c r="B40" s="293" t="s">
        <v>15</v>
      </c>
      <c r="C40" s="296" t="s">
        <v>32</v>
      </c>
      <c r="D40" s="301" t="s">
        <v>153</v>
      </c>
      <c r="E40" s="298" t="s">
        <v>230</v>
      </c>
      <c r="F40" s="172" t="s">
        <v>199</v>
      </c>
      <c r="G40" s="165">
        <v>248.5</v>
      </c>
      <c r="H40" s="165">
        <v>275</v>
      </c>
      <c r="I40" s="173">
        <v>275</v>
      </c>
      <c r="J40" s="69">
        <v>283</v>
      </c>
      <c r="K40" s="69">
        <v>294</v>
      </c>
      <c r="L40" s="358" t="s">
        <v>71</v>
      </c>
      <c r="M40" s="310">
        <v>10</v>
      </c>
      <c r="N40" s="310">
        <v>10</v>
      </c>
      <c r="O40" s="310">
        <v>10</v>
      </c>
      <c r="P40" s="18" t="s">
        <v>30</v>
      </c>
      <c r="Q40" s="18"/>
      <c r="R40" s="18"/>
      <c r="T40" s="10">
        <f>AA40-W40</f>
        <v>320.20000000000005</v>
      </c>
      <c r="U40" s="10">
        <v>555</v>
      </c>
      <c r="V40" s="10">
        <v>172</v>
      </c>
      <c r="W40" s="10">
        <f>U40+V40</f>
        <v>727</v>
      </c>
      <c r="X40" s="16">
        <v>528</v>
      </c>
      <c r="Y40" s="10">
        <v>163.6</v>
      </c>
      <c r="Z40" s="10">
        <v>355.6</v>
      </c>
      <c r="AA40" s="10">
        <f>X40+Y40+Z40</f>
        <v>1047.2</v>
      </c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38">
        <v>224.3</v>
      </c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</row>
    <row r="41" spans="1:241" s="3" customFormat="1" ht="22.5" customHeight="1">
      <c r="A41" s="271"/>
      <c r="B41" s="293"/>
      <c r="C41" s="296"/>
      <c r="D41" s="301"/>
      <c r="E41" s="298"/>
      <c r="F41" s="174" t="s">
        <v>202</v>
      </c>
      <c r="G41" s="165"/>
      <c r="H41" s="165"/>
      <c r="I41" s="173"/>
      <c r="J41" s="69"/>
      <c r="K41" s="69"/>
      <c r="L41" s="359"/>
      <c r="M41" s="311"/>
      <c r="N41" s="311"/>
      <c r="O41" s="311"/>
      <c r="P41" s="18"/>
      <c r="Q41" s="18"/>
      <c r="R41" s="18"/>
      <c r="T41" s="10"/>
      <c r="U41" s="10"/>
      <c r="V41" s="10"/>
      <c r="W41" s="10"/>
      <c r="X41" s="16"/>
      <c r="Y41" s="10"/>
      <c r="Z41" s="10"/>
      <c r="AA41" s="10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38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</row>
    <row r="42" spans="1:241" s="3" customFormat="1" ht="17.25" customHeight="1">
      <c r="A42" s="271"/>
      <c r="B42" s="293"/>
      <c r="C42" s="296"/>
      <c r="D42" s="301"/>
      <c r="E42" s="298"/>
      <c r="F42" s="170" t="s">
        <v>146</v>
      </c>
      <c r="G42" s="171">
        <f>G40+G41</f>
        <v>248.5</v>
      </c>
      <c r="H42" s="171">
        <f>H40+H41</f>
        <v>275</v>
      </c>
      <c r="I42" s="171">
        <f t="shared" ref="I42:K42" si="2">I40+I41</f>
        <v>275</v>
      </c>
      <c r="J42" s="171">
        <f t="shared" si="2"/>
        <v>283</v>
      </c>
      <c r="K42" s="171">
        <f t="shared" si="2"/>
        <v>294</v>
      </c>
      <c r="L42" s="334"/>
      <c r="M42" s="334"/>
      <c r="N42" s="334"/>
      <c r="O42" s="334"/>
      <c r="P42" s="5" t="s">
        <v>31</v>
      </c>
      <c r="Q42" s="19" t="e">
        <f>+#REF!+#REF!+#REF!</f>
        <v>#REF!</v>
      </c>
      <c r="R42" s="19" t="e">
        <f>+#REF!+#REF!+#REF!</f>
        <v>#REF!</v>
      </c>
      <c r="T42" s="10"/>
      <c r="U42" s="10"/>
      <c r="V42" s="10"/>
      <c r="W42" s="10"/>
      <c r="X42" s="16"/>
      <c r="Z42" s="10">
        <v>24.1</v>
      </c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38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</row>
    <row r="43" spans="1:241" s="3" customFormat="1" ht="17.25" customHeight="1">
      <c r="A43" s="289" t="s">
        <v>15</v>
      </c>
      <c r="B43" s="292" t="s">
        <v>15</v>
      </c>
      <c r="C43" s="277" t="s">
        <v>33</v>
      </c>
      <c r="D43" s="335" t="s">
        <v>229</v>
      </c>
      <c r="E43" s="298" t="s">
        <v>191</v>
      </c>
      <c r="F43" s="162" t="s">
        <v>85</v>
      </c>
      <c r="G43" s="175"/>
      <c r="H43" s="176">
        <v>0.3</v>
      </c>
      <c r="I43" s="171"/>
      <c r="J43" s="175"/>
      <c r="K43" s="175"/>
      <c r="L43" s="177"/>
      <c r="M43" s="177"/>
      <c r="N43" s="177"/>
      <c r="O43" s="177"/>
      <c r="P43" s="5"/>
      <c r="Q43" s="19"/>
      <c r="R43" s="19"/>
      <c r="T43" s="10"/>
      <c r="U43" s="10"/>
      <c r="V43" s="10"/>
      <c r="W43" s="10"/>
      <c r="X43" s="10"/>
      <c r="Z43" s="10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38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</row>
    <row r="44" spans="1:241" s="3" customFormat="1" ht="17.25" customHeight="1">
      <c r="A44" s="290"/>
      <c r="B44" s="290"/>
      <c r="C44" s="290"/>
      <c r="D44" s="336"/>
      <c r="E44" s="298"/>
      <c r="F44" s="178" t="s">
        <v>203</v>
      </c>
      <c r="G44" s="176">
        <v>1</v>
      </c>
      <c r="H44" s="176">
        <v>1</v>
      </c>
      <c r="I44" s="171"/>
      <c r="J44" s="175"/>
      <c r="K44" s="175"/>
      <c r="L44" s="177"/>
      <c r="M44" s="177"/>
      <c r="N44" s="177"/>
      <c r="O44" s="177"/>
      <c r="P44" s="5"/>
      <c r="Q44" s="19"/>
      <c r="R44" s="19"/>
      <c r="T44" s="10"/>
      <c r="U44" s="10"/>
      <c r="V44" s="10"/>
      <c r="W44" s="10"/>
      <c r="X44" s="10"/>
      <c r="Z44" s="10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38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</row>
    <row r="45" spans="1:241" s="3" customFormat="1" ht="33.75" customHeight="1">
      <c r="A45" s="291"/>
      <c r="B45" s="291"/>
      <c r="C45" s="291"/>
      <c r="D45" s="337"/>
      <c r="E45" s="298"/>
      <c r="F45" s="170" t="s">
        <v>146</v>
      </c>
      <c r="G45" s="171">
        <f>G44</f>
        <v>1</v>
      </c>
      <c r="H45" s="171">
        <f>H44+H43</f>
        <v>1.3</v>
      </c>
      <c r="I45" s="171"/>
      <c r="J45" s="171"/>
      <c r="K45" s="171"/>
      <c r="L45" s="312"/>
      <c r="M45" s="313"/>
      <c r="N45" s="313"/>
      <c r="O45" s="314"/>
      <c r="P45" s="5"/>
      <c r="Q45" s="19"/>
      <c r="R45" s="19"/>
      <c r="T45" s="10"/>
      <c r="U45" s="10"/>
      <c r="V45" s="10"/>
      <c r="W45" s="10"/>
      <c r="X45" s="10"/>
      <c r="Z45" s="10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38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</row>
    <row r="46" spans="1:241" s="24" customFormat="1" ht="21" customHeight="1">
      <c r="A46" s="141" t="s">
        <v>15</v>
      </c>
      <c r="B46" s="142" t="s">
        <v>15</v>
      </c>
      <c r="C46" s="288" t="s">
        <v>147</v>
      </c>
      <c r="D46" s="288"/>
      <c r="E46" s="288"/>
      <c r="F46" s="288"/>
      <c r="G46" s="60">
        <f>SUM(G36+G39+G42+G45)</f>
        <v>5569.4</v>
      </c>
      <c r="H46" s="60">
        <f>SUM(H36+H39+H42+H45)</f>
        <v>6174.2</v>
      </c>
      <c r="I46" s="60">
        <f>SUM(I36+I39+I42)</f>
        <v>6533.7259999999987</v>
      </c>
      <c r="J46" s="60">
        <f t="shared" ref="J46:K46" si="3">SUM(J36+J39+J42)</f>
        <v>6616.2000000000007</v>
      </c>
      <c r="K46" s="60">
        <f t="shared" si="3"/>
        <v>6933.2000000000007</v>
      </c>
      <c r="L46" s="366"/>
      <c r="M46" s="366"/>
      <c r="N46" s="366"/>
      <c r="O46" s="366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39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  <c r="ID46" s="25"/>
      <c r="IE46" s="25"/>
      <c r="IF46" s="25"/>
      <c r="IG46" s="25"/>
    </row>
    <row r="47" spans="1:241" s="3" customFormat="1" ht="21" customHeight="1">
      <c r="A47" s="141" t="s">
        <v>15</v>
      </c>
      <c r="B47" s="142" t="s">
        <v>29</v>
      </c>
      <c r="C47" s="306" t="s">
        <v>34</v>
      </c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8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38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</row>
    <row r="48" spans="1:241" s="3" customFormat="1" ht="30.75" customHeight="1">
      <c r="A48" s="271" t="s">
        <v>15</v>
      </c>
      <c r="B48" s="293" t="s">
        <v>29</v>
      </c>
      <c r="C48" s="296" t="s">
        <v>15</v>
      </c>
      <c r="D48" s="302" t="s">
        <v>127</v>
      </c>
      <c r="E48" s="295" t="s">
        <v>46</v>
      </c>
      <c r="F48" s="179" t="s">
        <v>214</v>
      </c>
      <c r="G48" s="180">
        <v>14.1</v>
      </c>
      <c r="H48" s="180">
        <v>14.7</v>
      </c>
      <c r="I48" s="90">
        <v>14.7</v>
      </c>
      <c r="J48" s="69">
        <v>15.5</v>
      </c>
      <c r="K48" s="69">
        <v>16.2</v>
      </c>
      <c r="L48" s="247"/>
      <c r="M48" s="247"/>
      <c r="N48" s="247"/>
      <c r="O48" s="247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38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</row>
    <row r="49" spans="1:241" s="3" customFormat="1" ht="17.25" customHeight="1">
      <c r="A49" s="271"/>
      <c r="B49" s="293"/>
      <c r="C49" s="296"/>
      <c r="D49" s="302"/>
      <c r="E49" s="295"/>
      <c r="F49" s="170" t="s">
        <v>146</v>
      </c>
      <c r="G49" s="171">
        <f t="shared" ref="G49:K49" si="4">SUM(G48)</f>
        <v>14.1</v>
      </c>
      <c r="H49" s="171">
        <f t="shared" si="4"/>
        <v>14.7</v>
      </c>
      <c r="I49" s="171">
        <f t="shared" si="4"/>
        <v>14.7</v>
      </c>
      <c r="J49" s="171">
        <f t="shared" si="4"/>
        <v>15.5</v>
      </c>
      <c r="K49" s="171">
        <f t="shared" si="4"/>
        <v>16.2</v>
      </c>
      <c r="L49" s="309"/>
      <c r="M49" s="309"/>
      <c r="N49" s="309"/>
      <c r="O49" s="309"/>
      <c r="R49" s="20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38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</row>
    <row r="50" spans="1:241" s="3" customFormat="1" ht="30" customHeight="1">
      <c r="A50" s="271" t="s">
        <v>15</v>
      </c>
      <c r="B50" s="293" t="s">
        <v>29</v>
      </c>
      <c r="C50" s="296" t="s">
        <v>29</v>
      </c>
      <c r="D50" s="302" t="s">
        <v>154</v>
      </c>
      <c r="E50" s="295" t="s">
        <v>46</v>
      </c>
      <c r="F50" s="179" t="s">
        <v>214</v>
      </c>
      <c r="G50" s="180">
        <v>0.5</v>
      </c>
      <c r="H50" s="180">
        <v>0.5</v>
      </c>
      <c r="I50" s="90">
        <v>0.5</v>
      </c>
      <c r="J50" s="69">
        <v>0.5</v>
      </c>
      <c r="K50" s="69">
        <v>0.6</v>
      </c>
      <c r="L50" s="248"/>
      <c r="M50" s="248"/>
      <c r="N50" s="248"/>
      <c r="O50" s="248"/>
      <c r="R50" s="20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38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</row>
    <row r="51" spans="1:241" s="3" customFormat="1" ht="18.75" customHeight="1">
      <c r="A51" s="271"/>
      <c r="B51" s="293"/>
      <c r="C51" s="296"/>
      <c r="D51" s="302"/>
      <c r="E51" s="295"/>
      <c r="F51" s="170" t="s">
        <v>146</v>
      </c>
      <c r="G51" s="171">
        <f t="shared" ref="G51:K51" si="5">SUM(G50)</f>
        <v>0.5</v>
      </c>
      <c r="H51" s="171">
        <f t="shared" si="5"/>
        <v>0.5</v>
      </c>
      <c r="I51" s="171">
        <f t="shared" si="5"/>
        <v>0.5</v>
      </c>
      <c r="J51" s="171">
        <f t="shared" si="5"/>
        <v>0.5</v>
      </c>
      <c r="K51" s="171">
        <f t="shared" si="5"/>
        <v>0.6</v>
      </c>
      <c r="L51" s="294"/>
      <c r="M51" s="294"/>
      <c r="N51" s="294"/>
      <c r="O51" s="294"/>
      <c r="R51" s="20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38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</row>
    <row r="52" spans="1:241" s="3" customFormat="1" ht="27" customHeight="1">
      <c r="A52" s="271" t="s">
        <v>15</v>
      </c>
      <c r="B52" s="293" t="s">
        <v>29</v>
      </c>
      <c r="C52" s="296" t="s">
        <v>32</v>
      </c>
      <c r="D52" s="302" t="s">
        <v>155</v>
      </c>
      <c r="E52" s="295" t="s">
        <v>47</v>
      </c>
      <c r="F52" s="179" t="s">
        <v>214</v>
      </c>
      <c r="G52" s="160">
        <v>29</v>
      </c>
      <c r="H52" s="160">
        <v>28.5</v>
      </c>
      <c r="I52" s="161">
        <v>28.5</v>
      </c>
      <c r="J52" s="69">
        <v>30.1</v>
      </c>
      <c r="K52" s="69">
        <v>31.5</v>
      </c>
      <c r="L52" s="249"/>
      <c r="M52" s="249"/>
      <c r="N52" s="249"/>
      <c r="O52" s="249"/>
      <c r="P52" s="21">
        <v>71.5</v>
      </c>
      <c r="R52" s="20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38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</row>
    <row r="53" spans="1:241" s="3" customFormat="1" ht="18" customHeight="1">
      <c r="A53" s="271"/>
      <c r="B53" s="293"/>
      <c r="C53" s="296"/>
      <c r="D53" s="302"/>
      <c r="E53" s="295"/>
      <c r="F53" s="170" t="s">
        <v>146</v>
      </c>
      <c r="G53" s="171">
        <f t="shared" ref="G53:K53" si="6">SUM(G52)</f>
        <v>29</v>
      </c>
      <c r="H53" s="171">
        <f t="shared" si="6"/>
        <v>28.5</v>
      </c>
      <c r="I53" s="171">
        <f t="shared" si="6"/>
        <v>28.5</v>
      </c>
      <c r="J53" s="171">
        <f t="shared" si="6"/>
        <v>30.1</v>
      </c>
      <c r="K53" s="171">
        <f t="shared" si="6"/>
        <v>31.5</v>
      </c>
      <c r="L53" s="294"/>
      <c r="M53" s="294"/>
      <c r="N53" s="294"/>
      <c r="O53" s="294"/>
      <c r="R53" s="20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38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</row>
    <row r="54" spans="1:241" s="3" customFormat="1" ht="21.75" customHeight="1">
      <c r="A54" s="271" t="s">
        <v>15</v>
      </c>
      <c r="B54" s="293" t="s">
        <v>29</v>
      </c>
      <c r="C54" s="296" t="s">
        <v>36</v>
      </c>
      <c r="D54" s="301" t="s">
        <v>126</v>
      </c>
      <c r="E54" s="303" t="s">
        <v>32</v>
      </c>
      <c r="F54" s="179" t="s">
        <v>214</v>
      </c>
      <c r="G54" s="181">
        <v>0.8</v>
      </c>
      <c r="H54" s="181"/>
      <c r="I54" s="182"/>
      <c r="J54" s="180"/>
      <c r="K54" s="180"/>
      <c r="L54" s="248"/>
      <c r="M54" s="248"/>
      <c r="N54" s="248"/>
      <c r="O54" s="248"/>
      <c r="R54" s="20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38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</row>
    <row r="55" spans="1:241" s="3" customFormat="1" ht="18.75" customHeight="1">
      <c r="A55" s="271"/>
      <c r="B55" s="293"/>
      <c r="C55" s="296"/>
      <c r="D55" s="301"/>
      <c r="E55" s="303"/>
      <c r="F55" s="179" t="s">
        <v>202</v>
      </c>
      <c r="G55" s="181"/>
      <c r="H55" s="181"/>
      <c r="I55" s="182">
        <v>23.8</v>
      </c>
      <c r="J55" s="180"/>
      <c r="K55" s="180"/>
      <c r="L55" s="219"/>
      <c r="M55" s="219"/>
      <c r="N55" s="219"/>
      <c r="O55" s="219"/>
      <c r="R55" s="20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38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</row>
    <row r="56" spans="1:241" s="3" customFormat="1" ht="18" customHeight="1">
      <c r="A56" s="271"/>
      <c r="B56" s="293"/>
      <c r="C56" s="296"/>
      <c r="D56" s="301"/>
      <c r="E56" s="303"/>
      <c r="F56" s="170" t="s">
        <v>146</v>
      </c>
      <c r="G56" s="183">
        <f>SUM(G54:G55)</f>
        <v>0.8</v>
      </c>
      <c r="H56" s="183">
        <f t="shared" ref="H56:J56" si="7">SUM(H54:H55)</f>
        <v>0</v>
      </c>
      <c r="I56" s="183">
        <f t="shared" si="7"/>
        <v>23.8</v>
      </c>
      <c r="J56" s="183">
        <f t="shared" si="7"/>
        <v>0</v>
      </c>
      <c r="K56" s="183">
        <f>SUM(K54:K55)</f>
        <v>0</v>
      </c>
      <c r="L56" s="294"/>
      <c r="M56" s="294"/>
      <c r="N56" s="294"/>
      <c r="O56" s="294"/>
      <c r="R56" s="20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38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</row>
    <row r="57" spans="1:241" s="3" customFormat="1" ht="25.5" customHeight="1">
      <c r="A57" s="271" t="s">
        <v>15</v>
      </c>
      <c r="B57" s="293" t="s">
        <v>29</v>
      </c>
      <c r="C57" s="296" t="s">
        <v>37</v>
      </c>
      <c r="D57" s="301" t="s">
        <v>125</v>
      </c>
      <c r="E57" s="295" t="s">
        <v>41</v>
      </c>
      <c r="F57" s="179" t="s">
        <v>214</v>
      </c>
      <c r="G57" s="184">
        <v>56.2</v>
      </c>
      <c r="H57" s="184">
        <v>57.8</v>
      </c>
      <c r="I57" s="185">
        <v>57.8</v>
      </c>
      <c r="J57" s="180">
        <v>60.9</v>
      </c>
      <c r="K57" s="180">
        <v>63.9</v>
      </c>
      <c r="L57" s="247"/>
      <c r="M57" s="247"/>
      <c r="N57" s="247"/>
      <c r="O57" s="247"/>
      <c r="P57" s="21">
        <v>180</v>
      </c>
      <c r="Q57" s="22">
        <v>137.4</v>
      </c>
      <c r="R57" s="20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38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</row>
    <row r="58" spans="1:241" s="3" customFormat="1" ht="18" customHeight="1">
      <c r="A58" s="271"/>
      <c r="B58" s="293"/>
      <c r="C58" s="296"/>
      <c r="D58" s="301"/>
      <c r="E58" s="295"/>
      <c r="F58" s="186" t="s">
        <v>146</v>
      </c>
      <c r="G58" s="183">
        <f t="shared" ref="G58:K58" si="8">SUM(G57)</f>
        <v>56.2</v>
      </c>
      <c r="H58" s="183">
        <f t="shared" si="8"/>
        <v>57.8</v>
      </c>
      <c r="I58" s="171">
        <f t="shared" si="8"/>
        <v>57.8</v>
      </c>
      <c r="J58" s="183">
        <f t="shared" si="8"/>
        <v>60.9</v>
      </c>
      <c r="K58" s="183">
        <f t="shared" si="8"/>
        <v>63.9</v>
      </c>
      <c r="L58" s="294"/>
      <c r="M58" s="294"/>
      <c r="N58" s="294"/>
      <c r="O58" s="294"/>
      <c r="R58" s="20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38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</row>
    <row r="59" spans="1:241" s="3" customFormat="1" ht="23.25" customHeight="1">
      <c r="A59" s="271" t="s">
        <v>15</v>
      </c>
      <c r="B59" s="293" t="s">
        <v>29</v>
      </c>
      <c r="C59" s="296" t="s">
        <v>38</v>
      </c>
      <c r="D59" s="301" t="s">
        <v>156</v>
      </c>
      <c r="E59" s="303" t="s">
        <v>46</v>
      </c>
      <c r="F59" s="179" t="s">
        <v>214</v>
      </c>
      <c r="G59" s="180">
        <v>1.7</v>
      </c>
      <c r="H59" s="180">
        <v>1.7</v>
      </c>
      <c r="I59" s="90">
        <v>1.7</v>
      </c>
      <c r="J59" s="180">
        <v>1.8</v>
      </c>
      <c r="K59" s="180">
        <v>1.9</v>
      </c>
      <c r="L59" s="250"/>
      <c r="M59" s="250"/>
      <c r="N59" s="250"/>
      <c r="O59" s="250"/>
      <c r="R59" s="20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38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</row>
    <row r="60" spans="1:241" s="3" customFormat="1" ht="17.25" customHeight="1">
      <c r="A60" s="271"/>
      <c r="B60" s="293"/>
      <c r="C60" s="296"/>
      <c r="D60" s="301"/>
      <c r="E60" s="303"/>
      <c r="F60" s="186" t="s">
        <v>146</v>
      </c>
      <c r="G60" s="183">
        <f t="shared" ref="G60:K60" si="9">SUM(G59)</f>
        <v>1.7</v>
      </c>
      <c r="H60" s="183">
        <f t="shared" si="9"/>
        <v>1.7</v>
      </c>
      <c r="I60" s="171">
        <f t="shared" si="9"/>
        <v>1.7</v>
      </c>
      <c r="J60" s="183">
        <f t="shared" si="9"/>
        <v>1.8</v>
      </c>
      <c r="K60" s="183">
        <f t="shared" si="9"/>
        <v>1.9</v>
      </c>
      <c r="L60" s="294"/>
      <c r="M60" s="294"/>
      <c r="N60" s="294"/>
      <c r="O60" s="294"/>
      <c r="R60" s="20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38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</row>
    <row r="61" spans="1:241" s="3" customFormat="1" ht="21.75" customHeight="1">
      <c r="A61" s="271" t="s">
        <v>15</v>
      </c>
      <c r="B61" s="293" t="s">
        <v>29</v>
      </c>
      <c r="C61" s="296" t="s">
        <v>33</v>
      </c>
      <c r="D61" s="301" t="s">
        <v>157</v>
      </c>
      <c r="E61" s="295" t="s">
        <v>44</v>
      </c>
      <c r="F61" s="179" t="s">
        <v>214</v>
      </c>
      <c r="G61" s="187">
        <v>13</v>
      </c>
      <c r="H61" s="187">
        <v>15</v>
      </c>
      <c r="I61" s="188">
        <v>15</v>
      </c>
      <c r="J61" s="189">
        <v>15.8</v>
      </c>
      <c r="K61" s="189">
        <v>16.600000000000001</v>
      </c>
      <c r="L61" s="247"/>
      <c r="M61" s="247"/>
      <c r="N61" s="247"/>
      <c r="O61" s="247"/>
      <c r="R61" s="20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38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</row>
    <row r="62" spans="1:241" s="3" customFormat="1" ht="17.25" customHeight="1">
      <c r="A62" s="271"/>
      <c r="B62" s="293"/>
      <c r="C62" s="296"/>
      <c r="D62" s="301"/>
      <c r="E62" s="295"/>
      <c r="F62" s="170" t="s">
        <v>146</v>
      </c>
      <c r="G62" s="183">
        <f t="shared" ref="G62:K62" si="10">SUM(G61)</f>
        <v>13</v>
      </c>
      <c r="H62" s="183">
        <f t="shared" si="10"/>
        <v>15</v>
      </c>
      <c r="I62" s="171">
        <f t="shared" si="10"/>
        <v>15</v>
      </c>
      <c r="J62" s="183">
        <f t="shared" si="10"/>
        <v>15.8</v>
      </c>
      <c r="K62" s="183">
        <f t="shared" si="10"/>
        <v>16.600000000000001</v>
      </c>
      <c r="L62" s="294"/>
      <c r="M62" s="294"/>
      <c r="N62" s="294"/>
      <c r="O62" s="294"/>
      <c r="R62" s="20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38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</row>
    <row r="63" spans="1:241" s="3" customFormat="1" ht="26.25" customHeight="1">
      <c r="A63" s="271" t="s">
        <v>15</v>
      </c>
      <c r="B63" s="293" t="s">
        <v>29</v>
      </c>
      <c r="C63" s="296" t="s">
        <v>39</v>
      </c>
      <c r="D63" s="301" t="s">
        <v>158</v>
      </c>
      <c r="E63" s="295" t="s">
        <v>64</v>
      </c>
      <c r="F63" s="179" t="s">
        <v>214</v>
      </c>
      <c r="G63" s="184">
        <v>139.80000000000001</v>
      </c>
      <c r="H63" s="184"/>
      <c r="I63" s="185"/>
      <c r="J63" s="180"/>
      <c r="K63" s="180"/>
      <c r="L63" s="250"/>
      <c r="M63" s="250"/>
      <c r="N63" s="250"/>
      <c r="O63" s="250"/>
      <c r="R63" s="20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38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</row>
    <row r="64" spans="1:241" s="3" customFormat="1" ht="16.5" customHeight="1">
      <c r="A64" s="271"/>
      <c r="B64" s="293"/>
      <c r="C64" s="296"/>
      <c r="D64" s="301"/>
      <c r="E64" s="295"/>
      <c r="F64" s="170" t="s">
        <v>146</v>
      </c>
      <c r="G64" s="183">
        <f t="shared" ref="G64:K64" si="11">SUM(G63)</f>
        <v>139.80000000000001</v>
      </c>
      <c r="H64" s="183">
        <f t="shared" si="11"/>
        <v>0</v>
      </c>
      <c r="I64" s="171">
        <f t="shared" si="11"/>
        <v>0</v>
      </c>
      <c r="J64" s="183">
        <f t="shared" si="11"/>
        <v>0</v>
      </c>
      <c r="K64" s="183">
        <f t="shared" si="11"/>
        <v>0</v>
      </c>
      <c r="L64" s="294"/>
      <c r="M64" s="294"/>
      <c r="N64" s="294"/>
      <c r="O64" s="294"/>
      <c r="R64" s="20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38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</row>
    <row r="65" spans="1:241" s="3" customFormat="1" ht="24.75" customHeight="1">
      <c r="A65" s="271" t="s">
        <v>15</v>
      </c>
      <c r="B65" s="293" t="s">
        <v>29</v>
      </c>
      <c r="C65" s="296" t="s">
        <v>40</v>
      </c>
      <c r="D65" s="301" t="s">
        <v>189</v>
      </c>
      <c r="E65" s="295" t="s">
        <v>44</v>
      </c>
      <c r="F65" s="179" t="s">
        <v>214</v>
      </c>
      <c r="G65" s="180">
        <v>16.399999999999999</v>
      </c>
      <c r="H65" s="180">
        <v>17</v>
      </c>
      <c r="I65" s="90">
        <v>20</v>
      </c>
      <c r="J65" s="180">
        <v>17.899999999999999</v>
      </c>
      <c r="K65" s="180">
        <v>18.8</v>
      </c>
      <c r="L65" s="250"/>
      <c r="M65" s="250"/>
      <c r="N65" s="250"/>
      <c r="O65" s="250"/>
      <c r="R65" s="20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38"/>
      <c r="AO65" s="25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</row>
    <row r="66" spans="1:241" s="3" customFormat="1" ht="16.5" customHeight="1">
      <c r="A66" s="271"/>
      <c r="B66" s="293"/>
      <c r="C66" s="296"/>
      <c r="D66" s="301"/>
      <c r="E66" s="295"/>
      <c r="F66" s="170" t="s">
        <v>146</v>
      </c>
      <c r="G66" s="183">
        <f t="shared" ref="G66:K66" si="12">SUM(G65)</f>
        <v>16.399999999999999</v>
      </c>
      <c r="H66" s="183">
        <f t="shared" si="12"/>
        <v>17</v>
      </c>
      <c r="I66" s="171">
        <f t="shared" si="12"/>
        <v>20</v>
      </c>
      <c r="J66" s="183">
        <f t="shared" si="12"/>
        <v>17.899999999999999</v>
      </c>
      <c r="K66" s="183">
        <f t="shared" si="12"/>
        <v>18.8</v>
      </c>
      <c r="L66" s="294"/>
      <c r="M66" s="294"/>
      <c r="N66" s="294"/>
      <c r="O66" s="294"/>
      <c r="R66" s="20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38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</row>
    <row r="67" spans="1:241" s="3" customFormat="1" ht="21" customHeight="1">
      <c r="A67" s="271" t="s">
        <v>15</v>
      </c>
      <c r="B67" s="293" t="s">
        <v>29</v>
      </c>
      <c r="C67" s="296" t="s">
        <v>41</v>
      </c>
      <c r="D67" s="301" t="s">
        <v>124</v>
      </c>
      <c r="E67" s="295" t="s">
        <v>46</v>
      </c>
      <c r="F67" s="179" t="s">
        <v>214</v>
      </c>
      <c r="G67" s="180">
        <v>71.8</v>
      </c>
      <c r="H67" s="180">
        <v>73.3</v>
      </c>
      <c r="I67" s="90">
        <v>73.3</v>
      </c>
      <c r="J67" s="180">
        <v>77.2</v>
      </c>
      <c r="K67" s="180">
        <v>81</v>
      </c>
      <c r="L67" s="248"/>
      <c r="M67" s="248"/>
      <c r="N67" s="248"/>
      <c r="O67" s="248"/>
      <c r="R67" s="20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38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</row>
    <row r="68" spans="1:241" s="3" customFormat="1" ht="15.75" customHeight="1">
      <c r="A68" s="271"/>
      <c r="B68" s="293"/>
      <c r="C68" s="296"/>
      <c r="D68" s="301"/>
      <c r="E68" s="295"/>
      <c r="F68" s="170" t="s">
        <v>146</v>
      </c>
      <c r="G68" s="183">
        <f t="shared" ref="G68:K68" si="13">SUM(G67)</f>
        <v>71.8</v>
      </c>
      <c r="H68" s="183">
        <f t="shared" si="13"/>
        <v>73.3</v>
      </c>
      <c r="I68" s="171">
        <f t="shared" si="13"/>
        <v>73.3</v>
      </c>
      <c r="J68" s="183">
        <f t="shared" si="13"/>
        <v>77.2</v>
      </c>
      <c r="K68" s="183">
        <f t="shared" si="13"/>
        <v>81</v>
      </c>
      <c r="L68" s="294"/>
      <c r="M68" s="294"/>
      <c r="N68" s="294"/>
      <c r="O68" s="294"/>
      <c r="R68" s="20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38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</row>
    <row r="69" spans="1:241" s="3" customFormat="1" ht="21" customHeight="1">
      <c r="A69" s="271" t="s">
        <v>15</v>
      </c>
      <c r="B69" s="293" t="s">
        <v>29</v>
      </c>
      <c r="C69" s="296" t="s">
        <v>42</v>
      </c>
      <c r="D69" s="301" t="s">
        <v>123</v>
      </c>
      <c r="E69" s="303" t="s">
        <v>49</v>
      </c>
      <c r="F69" s="179" t="s">
        <v>214</v>
      </c>
      <c r="G69" s="180">
        <v>15.7</v>
      </c>
      <c r="H69" s="180">
        <v>15.9</v>
      </c>
      <c r="I69" s="90">
        <v>15.9</v>
      </c>
      <c r="J69" s="180">
        <v>16.7</v>
      </c>
      <c r="K69" s="180">
        <v>17.600000000000001</v>
      </c>
      <c r="L69" s="248"/>
      <c r="M69" s="248"/>
      <c r="N69" s="248"/>
      <c r="O69" s="248"/>
      <c r="R69" s="20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38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</row>
    <row r="70" spans="1:241" s="3" customFormat="1" ht="18.75" customHeight="1">
      <c r="A70" s="271"/>
      <c r="B70" s="293"/>
      <c r="C70" s="296"/>
      <c r="D70" s="301"/>
      <c r="E70" s="303"/>
      <c r="F70" s="170" t="s">
        <v>146</v>
      </c>
      <c r="G70" s="183">
        <f t="shared" ref="G70:K70" si="14">SUM(G69)</f>
        <v>15.7</v>
      </c>
      <c r="H70" s="183">
        <f t="shared" si="14"/>
        <v>15.9</v>
      </c>
      <c r="I70" s="171">
        <f t="shared" si="14"/>
        <v>15.9</v>
      </c>
      <c r="J70" s="183">
        <f t="shared" si="14"/>
        <v>16.7</v>
      </c>
      <c r="K70" s="183">
        <f t="shared" si="14"/>
        <v>17.600000000000001</v>
      </c>
      <c r="L70" s="294"/>
      <c r="M70" s="294"/>
      <c r="N70" s="294"/>
      <c r="O70" s="294"/>
      <c r="R70" s="20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38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</row>
    <row r="71" spans="1:241" s="3" customFormat="1" ht="22.5" customHeight="1">
      <c r="A71" s="271" t="s">
        <v>15</v>
      </c>
      <c r="B71" s="293" t="s">
        <v>29</v>
      </c>
      <c r="C71" s="296" t="s">
        <v>43</v>
      </c>
      <c r="D71" s="301" t="s">
        <v>122</v>
      </c>
      <c r="E71" s="295" t="s">
        <v>49</v>
      </c>
      <c r="F71" s="179" t="s">
        <v>214</v>
      </c>
      <c r="G71" s="190">
        <v>34</v>
      </c>
      <c r="H71" s="190">
        <v>38.4</v>
      </c>
      <c r="I71" s="191">
        <v>38.4</v>
      </c>
      <c r="J71" s="180">
        <v>40.5</v>
      </c>
      <c r="K71" s="180">
        <v>42.4</v>
      </c>
      <c r="L71" s="248"/>
      <c r="M71" s="248"/>
      <c r="N71" s="248"/>
      <c r="O71" s="248"/>
      <c r="R71" s="20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38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</row>
    <row r="72" spans="1:241" s="3" customFormat="1" ht="18.75" customHeight="1">
      <c r="A72" s="271"/>
      <c r="B72" s="293"/>
      <c r="C72" s="296"/>
      <c r="D72" s="301"/>
      <c r="E72" s="295"/>
      <c r="F72" s="170" t="s">
        <v>146</v>
      </c>
      <c r="G72" s="183">
        <f t="shared" ref="G72:K72" si="15">SUM(G71)</f>
        <v>34</v>
      </c>
      <c r="H72" s="183">
        <f t="shared" si="15"/>
        <v>38.4</v>
      </c>
      <c r="I72" s="171">
        <f t="shared" si="15"/>
        <v>38.4</v>
      </c>
      <c r="J72" s="183">
        <f t="shared" si="15"/>
        <v>40.5</v>
      </c>
      <c r="K72" s="183">
        <f t="shared" si="15"/>
        <v>42.4</v>
      </c>
      <c r="L72" s="294"/>
      <c r="M72" s="294"/>
      <c r="N72" s="294"/>
      <c r="O72" s="294"/>
      <c r="R72" s="20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38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</row>
    <row r="73" spans="1:241" s="3" customFormat="1" ht="21.75" customHeight="1">
      <c r="A73" s="271" t="s">
        <v>15</v>
      </c>
      <c r="B73" s="293" t="s">
        <v>29</v>
      </c>
      <c r="C73" s="296" t="s">
        <v>44</v>
      </c>
      <c r="D73" s="301" t="s">
        <v>121</v>
      </c>
      <c r="E73" s="303" t="s">
        <v>33</v>
      </c>
      <c r="F73" s="179" t="s">
        <v>214</v>
      </c>
      <c r="G73" s="180">
        <v>7.3</v>
      </c>
      <c r="H73" s="180">
        <v>7.6</v>
      </c>
      <c r="I73" s="90">
        <v>7.6</v>
      </c>
      <c r="J73" s="180">
        <v>8</v>
      </c>
      <c r="K73" s="180">
        <v>8.4</v>
      </c>
      <c r="L73" s="248"/>
      <c r="M73" s="248"/>
      <c r="N73" s="248"/>
      <c r="O73" s="248"/>
      <c r="R73" s="20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38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</row>
    <row r="74" spans="1:241" s="3" customFormat="1" ht="15" customHeight="1">
      <c r="A74" s="271"/>
      <c r="B74" s="293"/>
      <c r="C74" s="296"/>
      <c r="D74" s="301"/>
      <c r="E74" s="303"/>
      <c r="F74" s="170" t="s">
        <v>146</v>
      </c>
      <c r="G74" s="183">
        <f t="shared" ref="G74:K74" si="16">SUM(G73)</f>
        <v>7.3</v>
      </c>
      <c r="H74" s="183">
        <f t="shared" si="16"/>
        <v>7.6</v>
      </c>
      <c r="I74" s="171">
        <f t="shared" si="16"/>
        <v>7.6</v>
      </c>
      <c r="J74" s="183">
        <f t="shared" si="16"/>
        <v>8</v>
      </c>
      <c r="K74" s="183">
        <f t="shared" si="16"/>
        <v>8.4</v>
      </c>
      <c r="L74" s="294"/>
      <c r="M74" s="294"/>
      <c r="N74" s="294"/>
      <c r="O74" s="294"/>
      <c r="R74" s="20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38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</row>
    <row r="75" spans="1:241" s="3" customFormat="1" ht="33" customHeight="1">
      <c r="A75" s="271" t="s">
        <v>15</v>
      </c>
      <c r="B75" s="293" t="s">
        <v>29</v>
      </c>
      <c r="C75" s="296" t="s">
        <v>45</v>
      </c>
      <c r="D75" s="301" t="s">
        <v>159</v>
      </c>
      <c r="E75" s="295" t="s">
        <v>39</v>
      </c>
      <c r="F75" s="179" t="s">
        <v>214</v>
      </c>
      <c r="G75" s="180">
        <v>4.2</v>
      </c>
      <c r="H75" s="180">
        <v>4.3</v>
      </c>
      <c r="I75" s="90">
        <v>4.3</v>
      </c>
      <c r="J75" s="180">
        <v>4.5</v>
      </c>
      <c r="K75" s="180">
        <v>4.8</v>
      </c>
      <c r="L75" s="248"/>
      <c r="M75" s="248"/>
      <c r="N75" s="248"/>
      <c r="O75" s="248"/>
      <c r="P75" s="23">
        <v>47.9</v>
      </c>
      <c r="R75" s="20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38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</row>
    <row r="76" spans="1:241" s="3" customFormat="1" ht="15" customHeight="1">
      <c r="A76" s="271"/>
      <c r="B76" s="293"/>
      <c r="C76" s="296"/>
      <c r="D76" s="301"/>
      <c r="E76" s="295"/>
      <c r="F76" s="170" t="s">
        <v>146</v>
      </c>
      <c r="G76" s="171">
        <f t="shared" ref="G76:K76" si="17">SUM(G75)</f>
        <v>4.2</v>
      </c>
      <c r="H76" s="171">
        <f t="shared" si="17"/>
        <v>4.3</v>
      </c>
      <c r="I76" s="171">
        <f t="shared" si="17"/>
        <v>4.3</v>
      </c>
      <c r="J76" s="171">
        <f t="shared" si="17"/>
        <v>4.5</v>
      </c>
      <c r="K76" s="171">
        <f t="shared" si="17"/>
        <v>4.8</v>
      </c>
      <c r="L76" s="294"/>
      <c r="M76" s="294"/>
      <c r="N76" s="294"/>
      <c r="O76" s="294"/>
      <c r="R76" s="20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38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</row>
    <row r="77" spans="1:241" s="3" customFormat="1" ht="24" customHeight="1">
      <c r="A77" s="271" t="s">
        <v>15</v>
      </c>
      <c r="B77" s="293" t="s">
        <v>29</v>
      </c>
      <c r="C77" s="296" t="s">
        <v>46</v>
      </c>
      <c r="D77" s="301" t="s">
        <v>116</v>
      </c>
      <c r="E77" s="295" t="s">
        <v>40</v>
      </c>
      <c r="F77" s="179" t="s">
        <v>214</v>
      </c>
      <c r="G77" s="180">
        <v>16</v>
      </c>
      <c r="H77" s="180">
        <v>16.600000000000001</v>
      </c>
      <c r="I77" s="90">
        <v>14.6</v>
      </c>
      <c r="J77" s="180">
        <v>17.5</v>
      </c>
      <c r="K77" s="180">
        <v>18.3</v>
      </c>
      <c r="L77" s="248"/>
      <c r="M77" s="248"/>
      <c r="N77" s="248"/>
      <c r="O77" s="248"/>
      <c r="R77" s="20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38"/>
      <c r="AO77" s="25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</row>
    <row r="78" spans="1:241" s="3" customFormat="1" ht="15.75" customHeight="1">
      <c r="A78" s="271"/>
      <c r="B78" s="293"/>
      <c r="C78" s="296"/>
      <c r="D78" s="301"/>
      <c r="E78" s="295"/>
      <c r="F78" s="170" t="s">
        <v>146</v>
      </c>
      <c r="G78" s="183">
        <f t="shared" ref="G78:K78" si="18">SUM(G77)</f>
        <v>16</v>
      </c>
      <c r="H78" s="183">
        <f t="shared" si="18"/>
        <v>16.600000000000001</v>
      </c>
      <c r="I78" s="171">
        <f t="shared" si="18"/>
        <v>14.6</v>
      </c>
      <c r="J78" s="183">
        <f t="shared" si="18"/>
        <v>17.5</v>
      </c>
      <c r="K78" s="183">
        <f t="shared" si="18"/>
        <v>18.3</v>
      </c>
      <c r="L78" s="294"/>
      <c r="M78" s="294"/>
      <c r="N78" s="294"/>
      <c r="O78" s="294"/>
      <c r="R78" s="20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38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</row>
    <row r="79" spans="1:241" s="3" customFormat="1" ht="24.75" customHeight="1">
      <c r="A79" s="271" t="s">
        <v>15</v>
      </c>
      <c r="B79" s="293" t="s">
        <v>29</v>
      </c>
      <c r="C79" s="296" t="s">
        <v>47</v>
      </c>
      <c r="D79" s="301" t="s">
        <v>117</v>
      </c>
      <c r="E79" s="295" t="s">
        <v>40</v>
      </c>
      <c r="F79" s="179" t="s">
        <v>214</v>
      </c>
      <c r="G79" s="192">
        <v>0.1</v>
      </c>
      <c r="H79" s="192">
        <v>0.1</v>
      </c>
      <c r="I79" s="193">
        <v>0.1</v>
      </c>
      <c r="J79" s="180">
        <v>0.1</v>
      </c>
      <c r="K79" s="180">
        <v>0.1</v>
      </c>
      <c r="L79" s="248"/>
      <c r="M79" s="248"/>
      <c r="N79" s="248"/>
      <c r="O79" s="248"/>
      <c r="R79" s="20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38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</row>
    <row r="80" spans="1:241" s="3" customFormat="1" ht="16.5" customHeight="1">
      <c r="A80" s="271"/>
      <c r="B80" s="293"/>
      <c r="C80" s="296"/>
      <c r="D80" s="301"/>
      <c r="E80" s="295"/>
      <c r="F80" s="170" t="s">
        <v>146</v>
      </c>
      <c r="G80" s="183">
        <f t="shared" ref="G80:K80" si="19">SUM(G79)</f>
        <v>0.1</v>
      </c>
      <c r="H80" s="183">
        <f t="shared" si="19"/>
        <v>0.1</v>
      </c>
      <c r="I80" s="171">
        <f t="shared" si="19"/>
        <v>0.1</v>
      </c>
      <c r="J80" s="183">
        <f t="shared" si="19"/>
        <v>0.1</v>
      </c>
      <c r="K80" s="183">
        <f t="shared" si="19"/>
        <v>0.1</v>
      </c>
      <c r="L80" s="294"/>
      <c r="M80" s="294"/>
      <c r="N80" s="294"/>
      <c r="O80" s="294"/>
      <c r="R80" s="20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38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</row>
    <row r="81" spans="1:241" s="3" customFormat="1" ht="22.5" customHeight="1">
      <c r="A81" s="271" t="s">
        <v>15</v>
      </c>
      <c r="B81" s="293" t="s">
        <v>29</v>
      </c>
      <c r="C81" s="296" t="s">
        <v>48</v>
      </c>
      <c r="D81" s="301" t="s">
        <v>118</v>
      </c>
      <c r="E81" s="295" t="s">
        <v>39</v>
      </c>
      <c r="F81" s="179" t="s">
        <v>214</v>
      </c>
      <c r="G81" s="180">
        <v>16</v>
      </c>
      <c r="H81" s="180">
        <v>19.5</v>
      </c>
      <c r="I81" s="90">
        <v>16.8</v>
      </c>
      <c r="J81" s="180">
        <v>20.5</v>
      </c>
      <c r="K81" s="180">
        <v>21.5</v>
      </c>
      <c r="L81" s="248"/>
      <c r="M81" s="248"/>
      <c r="N81" s="248"/>
      <c r="O81" s="248"/>
      <c r="R81" s="20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38"/>
      <c r="AO81" s="25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</row>
    <row r="82" spans="1:241" s="3" customFormat="1" ht="22.5" customHeight="1">
      <c r="A82" s="271"/>
      <c r="B82" s="293"/>
      <c r="C82" s="296"/>
      <c r="D82" s="301"/>
      <c r="E82" s="295"/>
      <c r="F82" s="170" t="s">
        <v>146</v>
      </c>
      <c r="G82" s="183">
        <f t="shared" ref="G82:K82" si="20">SUM(G81)</f>
        <v>16</v>
      </c>
      <c r="H82" s="183">
        <f t="shared" si="20"/>
        <v>19.5</v>
      </c>
      <c r="I82" s="171">
        <f t="shared" si="20"/>
        <v>16.8</v>
      </c>
      <c r="J82" s="183">
        <f t="shared" si="20"/>
        <v>20.5</v>
      </c>
      <c r="K82" s="183">
        <f t="shared" si="20"/>
        <v>21.5</v>
      </c>
      <c r="L82" s="294"/>
      <c r="M82" s="294"/>
      <c r="N82" s="294"/>
      <c r="O82" s="294"/>
      <c r="R82" s="20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38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</row>
    <row r="83" spans="1:241" s="3" customFormat="1" ht="20.25" customHeight="1">
      <c r="A83" s="271" t="s">
        <v>15</v>
      </c>
      <c r="B83" s="293" t="s">
        <v>29</v>
      </c>
      <c r="C83" s="296" t="s">
        <v>49</v>
      </c>
      <c r="D83" s="301" t="s">
        <v>119</v>
      </c>
      <c r="E83" s="295" t="s">
        <v>40</v>
      </c>
      <c r="F83" s="179" t="s">
        <v>214</v>
      </c>
      <c r="G83" s="180">
        <v>28.3</v>
      </c>
      <c r="H83" s="180">
        <v>20.100000000000001</v>
      </c>
      <c r="I83" s="90">
        <v>32.799999999999997</v>
      </c>
      <c r="J83" s="180">
        <v>21.2</v>
      </c>
      <c r="K83" s="180">
        <v>22.2</v>
      </c>
      <c r="L83" s="248"/>
      <c r="M83" s="248"/>
      <c r="N83" s="248"/>
      <c r="O83" s="248"/>
      <c r="R83" s="20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38"/>
      <c r="AO83" s="25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</row>
    <row r="84" spans="1:241" s="3" customFormat="1" ht="17.25" customHeight="1">
      <c r="A84" s="271"/>
      <c r="B84" s="293"/>
      <c r="C84" s="296"/>
      <c r="D84" s="301"/>
      <c r="E84" s="295"/>
      <c r="F84" s="170" t="s">
        <v>146</v>
      </c>
      <c r="G84" s="183">
        <f t="shared" ref="G84:K84" si="21">SUM(G83)</f>
        <v>28.3</v>
      </c>
      <c r="H84" s="183">
        <f t="shared" si="21"/>
        <v>20.100000000000001</v>
      </c>
      <c r="I84" s="171">
        <f t="shared" si="21"/>
        <v>32.799999999999997</v>
      </c>
      <c r="J84" s="183">
        <f t="shared" si="21"/>
        <v>21.2</v>
      </c>
      <c r="K84" s="183">
        <f t="shared" si="21"/>
        <v>22.2</v>
      </c>
      <c r="L84" s="294"/>
      <c r="M84" s="294"/>
      <c r="N84" s="294"/>
      <c r="O84" s="294"/>
      <c r="R84" s="20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38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</row>
    <row r="85" spans="1:241" s="3" customFormat="1" ht="20.25" customHeight="1">
      <c r="A85" s="271" t="s">
        <v>15</v>
      </c>
      <c r="B85" s="293" t="s">
        <v>29</v>
      </c>
      <c r="C85" s="296" t="s">
        <v>64</v>
      </c>
      <c r="D85" s="297" t="s">
        <v>165</v>
      </c>
      <c r="E85" s="295" t="s">
        <v>40</v>
      </c>
      <c r="F85" s="179" t="s">
        <v>214</v>
      </c>
      <c r="G85" s="180">
        <v>0.1</v>
      </c>
      <c r="H85" s="180"/>
      <c r="I85" s="90"/>
      <c r="J85" s="180"/>
      <c r="K85" s="180"/>
      <c r="L85" s="248"/>
      <c r="M85" s="248"/>
      <c r="N85" s="248"/>
      <c r="O85" s="248"/>
      <c r="R85" s="20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89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</row>
    <row r="86" spans="1:241" s="3" customFormat="1" ht="24.6" customHeight="1">
      <c r="A86" s="271"/>
      <c r="B86" s="293"/>
      <c r="C86" s="296"/>
      <c r="D86" s="297"/>
      <c r="E86" s="295"/>
      <c r="F86" s="170" t="s">
        <v>146</v>
      </c>
      <c r="G86" s="183">
        <f t="shared" ref="G86:K86" si="22">SUM(G85)</f>
        <v>0.1</v>
      </c>
      <c r="H86" s="183">
        <f t="shared" si="22"/>
        <v>0</v>
      </c>
      <c r="I86" s="171">
        <f t="shared" si="22"/>
        <v>0</v>
      </c>
      <c r="J86" s="183">
        <f t="shared" si="22"/>
        <v>0</v>
      </c>
      <c r="K86" s="183">
        <f t="shared" si="22"/>
        <v>0</v>
      </c>
      <c r="L86" s="294"/>
      <c r="M86" s="294"/>
      <c r="N86" s="294"/>
      <c r="O86" s="294"/>
      <c r="R86" s="20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89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</row>
    <row r="87" spans="1:241" s="3" customFormat="1" ht="40.5" customHeight="1">
      <c r="A87" s="271" t="s">
        <v>15</v>
      </c>
      <c r="B87" s="293" t="s">
        <v>29</v>
      </c>
      <c r="C87" s="458" t="s">
        <v>65</v>
      </c>
      <c r="D87" s="301" t="s">
        <v>120</v>
      </c>
      <c r="E87" s="295" t="s">
        <v>40</v>
      </c>
      <c r="F87" s="179" t="s">
        <v>214</v>
      </c>
      <c r="G87" s="180">
        <v>0.3</v>
      </c>
      <c r="H87" s="180">
        <v>0.3</v>
      </c>
      <c r="I87" s="90">
        <v>0.6</v>
      </c>
      <c r="J87" s="180">
        <v>0.3</v>
      </c>
      <c r="K87" s="180">
        <v>0.3</v>
      </c>
      <c r="L87" s="248"/>
      <c r="M87" s="248"/>
      <c r="N87" s="248"/>
      <c r="O87" s="248"/>
      <c r="R87" s="20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38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</row>
    <row r="88" spans="1:241" s="3" customFormat="1" ht="24.6" customHeight="1">
      <c r="A88" s="271"/>
      <c r="B88" s="293"/>
      <c r="C88" s="458"/>
      <c r="D88" s="301"/>
      <c r="E88" s="295"/>
      <c r="F88" s="170" t="s">
        <v>146</v>
      </c>
      <c r="G88" s="183">
        <f t="shared" ref="G88:K88" si="23">SUM(G87)</f>
        <v>0.3</v>
      </c>
      <c r="H88" s="183">
        <f t="shared" si="23"/>
        <v>0.3</v>
      </c>
      <c r="I88" s="171">
        <f t="shared" si="23"/>
        <v>0.6</v>
      </c>
      <c r="J88" s="183">
        <f t="shared" si="23"/>
        <v>0.3</v>
      </c>
      <c r="K88" s="183">
        <f t="shared" si="23"/>
        <v>0.3</v>
      </c>
      <c r="L88" s="294"/>
      <c r="M88" s="294"/>
      <c r="N88" s="294"/>
      <c r="O88" s="294"/>
      <c r="R88" s="20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38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</row>
    <row r="89" spans="1:241" s="3" customFormat="1" ht="46.5" customHeight="1">
      <c r="A89" s="289" t="s">
        <v>15</v>
      </c>
      <c r="B89" s="292" t="s">
        <v>29</v>
      </c>
      <c r="C89" s="468" t="s">
        <v>53</v>
      </c>
      <c r="D89" s="335" t="s">
        <v>160</v>
      </c>
      <c r="E89" s="453" t="s">
        <v>48</v>
      </c>
      <c r="F89" s="456" t="s">
        <v>214</v>
      </c>
      <c r="G89" s="451">
        <v>13.6</v>
      </c>
      <c r="H89" s="451">
        <v>13.8</v>
      </c>
      <c r="I89" s="425">
        <v>13.8</v>
      </c>
      <c r="J89" s="451">
        <v>14.5</v>
      </c>
      <c r="K89" s="451">
        <v>15.3</v>
      </c>
      <c r="L89" s="196" t="s">
        <v>83</v>
      </c>
      <c r="M89" s="197">
        <v>10</v>
      </c>
      <c r="N89" s="197">
        <v>10</v>
      </c>
      <c r="O89" s="197"/>
      <c r="R89" s="20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38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</row>
    <row r="90" spans="1:241" s="3" customFormat="1" ht="48" customHeight="1">
      <c r="A90" s="444"/>
      <c r="B90" s="409"/>
      <c r="C90" s="469"/>
      <c r="D90" s="390"/>
      <c r="E90" s="454"/>
      <c r="F90" s="457"/>
      <c r="G90" s="452"/>
      <c r="H90" s="329"/>
      <c r="I90" s="427"/>
      <c r="J90" s="452"/>
      <c r="K90" s="452"/>
      <c r="L90" s="196" t="s">
        <v>240</v>
      </c>
      <c r="M90" s="197" t="s">
        <v>84</v>
      </c>
      <c r="N90" s="197" t="s">
        <v>73</v>
      </c>
      <c r="O90" s="197"/>
      <c r="R90" s="20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38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</row>
    <row r="91" spans="1:241" s="3" customFormat="1" ht="18.75" customHeight="1">
      <c r="A91" s="106"/>
      <c r="B91" s="107"/>
      <c r="C91" s="470"/>
      <c r="D91" s="391"/>
      <c r="E91" s="455"/>
      <c r="F91" s="170" t="s">
        <v>146</v>
      </c>
      <c r="G91" s="183">
        <f>SUM(G89)</f>
        <v>13.6</v>
      </c>
      <c r="H91" s="183">
        <f>SUM(H89)</f>
        <v>13.8</v>
      </c>
      <c r="I91" s="171">
        <f t="shared" ref="I91:K91" si="24">SUM(I89)</f>
        <v>13.8</v>
      </c>
      <c r="J91" s="183">
        <f t="shared" si="24"/>
        <v>14.5</v>
      </c>
      <c r="K91" s="183">
        <f t="shared" si="24"/>
        <v>15.3</v>
      </c>
      <c r="L91" s="294"/>
      <c r="M91" s="294"/>
      <c r="N91" s="294"/>
      <c r="O91" s="294"/>
      <c r="R91" s="20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38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</row>
    <row r="92" spans="1:241" s="3" customFormat="1" ht="31.5" customHeight="1">
      <c r="A92" s="271" t="s">
        <v>15</v>
      </c>
      <c r="B92" s="293" t="s">
        <v>29</v>
      </c>
      <c r="C92" s="458" t="s">
        <v>190</v>
      </c>
      <c r="D92" s="301" t="s">
        <v>264</v>
      </c>
      <c r="E92" s="295" t="s">
        <v>36</v>
      </c>
      <c r="F92" s="179" t="s">
        <v>214</v>
      </c>
      <c r="G92" s="194"/>
      <c r="H92" s="194">
        <v>52.4</v>
      </c>
      <c r="I92" s="195">
        <v>52.4</v>
      </c>
      <c r="J92" s="194">
        <v>55.2</v>
      </c>
      <c r="K92" s="194">
        <v>57.9</v>
      </c>
      <c r="L92" s="196"/>
      <c r="M92" s="197"/>
      <c r="N92" s="197"/>
      <c r="O92" s="197"/>
      <c r="R92" s="20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38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</row>
    <row r="93" spans="1:241" s="3" customFormat="1" ht="18.75" customHeight="1">
      <c r="A93" s="271"/>
      <c r="B93" s="293"/>
      <c r="C93" s="458"/>
      <c r="D93" s="301"/>
      <c r="E93" s="295"/>
      <c r="F93" s="170" t="s">
        <v>146</v>
      </c>
      <c r="G93" s="183">
        <f>SUM(G92)</f>
        <v>0</v>
      </c>
      <c r="H93" s="183">
        <f>SUM(H92)</f>
        <v>52.4</v>
      </c>
      <c r="I93" s="171">
        <f t="shared" ref="I93:K93" si="25">SUM(I92)</f>
        <v>52.4</v>
      </c>
      <c r="J93" s="183">
        <f t="shared" si="25"/>
        <v>55.2</v>
      </c>
      <c r="K93" s="183">
        <f t="shared" si="25"/>
        <v>57.9</v>
      </c>
      <c r="L93" s="294"/>
      <c r="M93" s="294"/>
      <c r="N93" s="294"/>
      <c r="O93" s="294"/>
      <c r="R93" s="20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38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</row>
    <row r="94" spans="1:241" s="24" customFormat="1" ht="17.25" customHeight="1">
      <c r="A94" s="141" t="s">
        <v>15</v>
      </c>
      <c r="B94" s="142" t="s">
        <v>29</v>
      </c>
      <c r="C94" s="465" t="s">
        <v>147</v>
      </c>
      <c r="D94" s="466"/>
      <c r="E94" s="466"/>
      <c r="F94" s="467"/>
      <c r="G94" s="60">
        <f>G88+G84+G82+G80+G78+G76+G74+G72+G70+G68+G66+G64+G62+G60+G58+G56+G53+G51+G49+G86++G91+G93</f>
        <v>478.90000000000003</v>
      </c>
      <c r="H94" s="60">
        <f>H88+H84+H82+H80+H78+H76+H74+H72+H70+H68+H66+H64+H62+H60+H58+H56+H53+H51+H49+H86++H91+H93</f>
        <v>397.5</v>
      </c>
      <c r="I94" s="60">
        <f>I88+I84+I82+I80+I78+I76+I74+I72+I70+I68+I66+I64+I62+I60+I58+I56+I53+I51+I49+I86++I91+I93</f>
        <v>432.59999999999997</v>
      </c>
      <c r="J94" s="60">
        <f t="shared" ref="J94:K94" si="26">J88+J84+J82+J80+J78+J76+J74+J72+J70+J68+J66+J64+J62+J60+J58+J56+J53+J51+J49+J86++J91+J93</f>
        <v>418.70000000000005</v>
      </c>
      <c r="K94" s="60">
        <f t="shared" si="26"/>
        <v>439.3</v>
      </c>
      <c r="L94" s="366"/>
      <c r="M94" s="366"/>
      <c r="N94" s="366"/>
      <c r="O94" s="366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39"/>
      <c r="GA94" s="25"/>
      <c r="GB94" s="25"/>
      <c r="GC94" s="25"/>
      <c r="GD94" s="25"/>
      <c r="GE94" s="25"/>
      <c r="GF94" s="25"/>
      <c r="GG94" s="25"/>
      <c r="GH94" s="25"/>
      <c r="GI94" s="25"/>
      <c r="GJ94" s="25"/>
      <c r="GK94" s="25"/>
      <c r="GL94" s="25"/>
      <c r="GM94" s="25"/>
      <c r="GN94" s="25"/>
      <c r="GO94" s="25"/>
      <c r="GP94" s="25"/>
      <c r="GQ94" s="25"/>
      <c r="GR94" s="25"/>
      <c r="GS94" s="25"/>
      <c r="GT94" s="25"/>
      <c r="GU94" s="25"/>
      <c r="GV94" s="25"/>
      <c r="GW94" s="25"/>
      <c r="GX94" s="25"/>
      <c r="GY94" s="25"/>
      <c r="GZ94" s="25"/>
      <c r="HA94" s="25"/>
      <c r="HB94" s="25"/>
      <c r="HC94" s="25"/>
      <c r="HD94" s="25"/>
      <c r="HE94" s="25"/>
      <c r="HF94" s="25"/>
      <c r="HG94" s="25"/>
      <c r="HH94" s="25"/>
      <c r="HI94" s="25"/>
      <c r="HJ94" s="25"/>
      <c r="HK94" s="25"/>
      <c r="HL94" s="25"/>
      <c r="HM94" s="25"/>
      <c r="HN94" s="25"/>
      <c r="HO94" s="25"/>
      <c r="HP94" s="25"/>
      <c r="HQ94" s="25"/>
      <c r="HR94" s="25"/>
      <c r="HS94" s="25"/>
      <c r="HT94" s="25"/>
      <c r="HU94" s="25"/>
      <c r="HV94" s="25"/>
      <c r="HW94" s="25"/>
      <c r="HX94" s="25"/>
      <c r="HY94" s="25"/>
      <c r="HZ94" s="25"/>
      <c r="IA94" s="25"/>
      <c r="IB94" s="25"/>
      <c r="IC94" s="25"/>
      <c r="ID94" s="25"/>
      <c r="IE94" s="25"/>
      <c r="IF94" s="25"/>
      <c r="IG94" s="25"/>
    </row>
    <row r="95" spans="1:241" s="3" customFormat="1" ht="20.25" customHeight="1">
      <c r="A95" s="141" t="s">
        <v>15</v>
      </c>
      <c r="B95" s="142" t="s">
        <v>36</v>
      </c>
      <c r="C95" s="462" t="s">
        <v>51</v>
      </c>
      <c r="D95" s="463"/>
      <c r="E95" s="463"/>
      <c r="F95" s="463"/>
      <c r="G95" s="463"/>
      <c r="H95" s="463"/>
      <c r="I95" s="463"/>
      <c r="J95" s="463"/>
      <c r="K95" s="463"/>
      <c r="L95" s="463"/>
      <c r="M95" s="463"/>
      <c r="N95" s="463"/>
      <c r="O95" s="46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2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</row>
    <row r="96" spans="1:241" ht="33" customHeight="1">
      <c r="A96" s="271" t="s">
        <v>15</v>
      </c>
      <c r="B96" s="293" t="s">
        <v>36</v>
      </c>
      <c r="C96" s="296" t="s">
        <v>32</v>
      </c>
      <c r="D96" s="404" t="s">
        <v>130</v>
      </c>
      <c r="E96" s="428" t="s">
        <v>46</v>
      </c>
      <c r="F96" s="299" t="s">
        <v>199</v>
      </c>
      <c r="G96" s="383"/>
      <c r="H96" s="198"/>
      <c r="I96" s="473"/>
      <c r="J96" s="471">
        <v>29</v>
      </c>
      <c r="K96" s="471">
        <v>29</v>
      </c>
      <c r="L96" s="231" t="s">
        <v>76</v>
      </c>
      <c r="M96" s="232">
        <v>25</v>
      </c>
      <c r="N96" s="232">
        <v>25</v>
      </c>
      <c r="O96" s="232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 s="41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</row>
    <row r="97" spans="1:241" ht="59.25" customHeight="1">
      <c r="A97" s="271"/>
      <c r="B97" s="293"/>
      <c r="C97" s="296"/>
      <c r="D97" s="404"/>
      <c r="E97" s="428"/>
      <c r="F97" s="300"/>
      <c r="G97" s="384"/>
      <c r="H97" s="199"/>
      <c r="I97" s="474"/>
      <c r="J97" s="472"/>
      <c r="K97" s="472"/>
      <c r="L97" s="231" t="s">
        <v>105</v>
      </c>
      <c r="M97" s="232"/>
      <c r="N97" s="232">
        <v>1</v>
      </c>
      <c r="O97" s="232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 s="40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</row>
    <row r="98" spans="1:241" ht="29.25" customHeight="1">
      <c r="A98" s="271"/>
      <c r="B98" s="293"/>
      <c r="C98" s="296"/>
      <c r="D98" s="404"/>
      <c r="E98" s="428"/>
      <c r="F98" s="186" t="s">
        <v>146</v>
      </c>
      <c r="G98" s="171">
        <f t="shared" ref="G98:K98" si="27">SUM(G96:G97)</f>
        <v>0</v>
      </c>
      <c r="H98" s="171">
        <f t="shared" si="27"/>
        <v>0</v>
      </c>
      <c r="I98" s="171">
        <f t="shared" si="27"/>
        <v>0</v>
      </c>
      <c r="J98" s="171">
        <f t="shared" si="27"/>
        <v>29</v>
      </c>
      <c r="K98" s="171">
        <f t="shared" si="27"/>
        <v>29</v>
      </c>
      <c r="L98" s="432"/>
      <c r="M98" s="432"/>
      <c r="N98" s="432"/>
      <c r="O98" s="432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 s="40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</row>
    <row r="99" spans="1:241" ht="31.5" customHeight="1">
      <c r="A99" s="271" t="s">
        <v>15</v>
      </c>
      <c r="B99" s="293" t="s">
        <v>36</v>
      </c>
      <c r="C99" s="296" t="s">
        <v>36</v>
      </c>
      <c r="D99" s="297" t="s">
        <v>173</v>
      </c>
      <c r="E99" s="437" t="s">
        <v>247</v>
      </c>
      <c r="F99" s="172" t="s">
        <v>199</v>
      </c>
      <c r="G99" s="180">
        <v>60</v>
      </c>
      <c r="H99" s="180">
        <v>45.5</v>
      </c>
      <c r="I99" s="90">
        <v>45.5</v>
      </c>
      <c r="J99" s="69">
        <v>60</v>
      </c>
      <c r="K99" s="180"/>
      <c r="L99" s="423" t="s">
        <v>138</v>
      </c>
      <c r="M99" s="449">
        <v>5</v>
      </c>
      <c r="N99" s="449">
        <v>12</v>
      </c>
      <c r="O99" s="44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 s="43">
        <v>15</v>
      </c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</row>
    <row r="100" spans="1:241" ht="34.5" customHeight="1">
      <c r="A100" s="271"/>
      <c r="B100" s="293"/>
      <c r="C100" s="296"/>
      <c r="D100" s="297"/>
      <c r="E100" s="437"/>
      <c r="F100" s="200" t="s">
        <v>85</v>
      </c>
      <c r="G100" s="180">
        <v>20</v>
      </c>
      <c r="H100" s="180">
        <v>63.7</v>
      </c>
      <c r="I100" s="90">
        <v>63.7</v>
      </c>
      <c r="J100" s="78"/>
      <c r="K100" s="201"/>
      <c r="L100" s="424"/>
      <c r="M100" s="450"/>
      <c r="N100" s="450"/>
      <c r="O100" s="45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 s="43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</row>
    <row r="101" spans="1:241" ht="66" customHeight="1">
      <c r="A101" s="271"/>
      <c r="B101" s="293"/>
      <c r="C101" s="296"/>
      <c r="D101" s="297"/>
      <c r="E101" s="437"/>
      <c r="F101" s="202" t="s">
        <v>216</v>
      </c>
      <c r="G101" s="180">
        <v>150</v>
      </c>
      <c r="H101" s="180">
        <v>372</v>
      </c>
      <c r="I101" s="90">
        <v>172</v>
      </c>
      <c r="J101" s="69">
        <v>200</v>
      </c>
      <c r="K101" s="180"/>
      <c r="L101" s="233" t="s">
        <v>93</v>
      </c>
      <c r="M101" s="234"/>
      <c r="N101" s="233"/>
      <c r="O101" s="233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 s="43">
        <v>85</v>
      </c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</row>
    <row r="102" spans="1:241" ht="20.25" customHeight="1">
      <c r="A102" s="271"/>
      <c r="B102" s="293"/>
      <c r="C102" s="296"/>
      <c r="D102" s="297"/>
      <c r="E102" s="437"/>
      <c r="F102" s="186" t="s">
        <v>146</v>
      </c>
      <c r="G102" s="203">
        <f t="shared" ref="G102:K102" si="28">SUM(G99:G101)</f>
        <v>230</v>
      </c>
      <c r="H102" s="203">
        <f t="shared" si="28"/>
        <v>481.2</v>
      </c>
      <c r="I102" s="203">
        <f t="shared" si="28"/>
        <v>281.2</v>
      </c>
      <c r="J102" s="203">
        <f t="shared" si="28"/>
        <v>260</v>
      </c>
      <c r="K102" s="203">
        <f t="shared" si="28"/>
        <v>0</v>
      </c>
      <c r="L102" s="432"/>
      <c r="M102" s="432"/>
      <c r="N102" s="432"/>
      <c r="O102" s="43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 s="40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</row>
    <row r="103" spans="1:241" ht="23.25" customHeight="1">
      <c r="A103" s="271" t="s">
        <v>15</v>
      </c>
      <c r="B103" s="293" t="s">
        <v>36</v>
      </c>
      <c r="C103" s="296" t="s">
        <v>37</v>
      </c>
      <c r="D103" s="297" t="s">
        <v>131</v>
      </c>
      <c r="E103" s="437" t="s">
        <v>248</v>
      </c>
      <c r="F103" s="172" t="s">
        <v>199</v>
      </c>
      <c r="G103" s="180">
        <v>40</v>
      </c>
      <c r="H103" s="180">
        <v>192.9</v>
      </c>
      <c r="I103" s="90">
        <v>192.9</v>
      </c>
      <c r="J103" s="69"/>
      <c r="K103" s="180"/>
      <c r="L103" s="423" t="s">
        <v>107</v>
      </c>
      <c r="M103" s="235"/>
      <c r="N103" s="449"/>
      <c r="O103" s="449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 s="43">
        <v>15</v>
      </c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</row>
    <row r="104" spans="1:241" ht="32.25" customHeight="1">
      <c r="A104" s="271"/>
      <c r="B104" s="293"/>
      <c r="C104" s="296"/>
      <c r="D104" s="297"/>
      <c r="E104" s="437"/>
      <c r="F104" s="200" t="s">
        <v>85</v>
      </c>
      <c r="G104" s="180">
        <v>60</v>
      </c>
      <c r="H104" s="180">
        <v>75.5</v>
      </c>
      <c r="I104" s="90">
        <v>75.5</v>
      </c>
      <c r="J104" s="180"/>
      <c r="K104" s="180"/>
      <c r="L104" s="424"/>
      <c r="M104" s="236"/>
      <c r="N104" s="450"/>
      <c r="O104" s="450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 s="43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</row>
    <row r="105" spans="1:241" ht="30" customHeight="1">
      <c r="A105" s="271"/>
      <c r="B105" s="293"/>
      <c r="C105" s="296"/>
      <c r="D105" s="297"/>
      <c r="E105" s="437"/>
      <c r="F105" s="202" t="s">
        <v>216</v>
      </c>
      <c r="G105" s="180"/>
      <c r="H105" s="180"/>
      <c r="I105" s="90"/>
      <c r="J105" s="180"/>
      <c r="K105" s="180"/>
      <c r="L105" s="231" t="s">
        <v>108</v>
      </c>
      <c r="M105" s="236">
        <v>1</v>
      </c>
      <c r="N105" s="233"/>
      <c r="O105" s="233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 s="43">
        <v>85</v>
      </c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</row>
    <row r="106" spans="1:241" ht="20.25" customHeight="1">
      <c r="A106" s="271"/>
      <c r="B106" s="293"/>
      <c r="C106" s="296"/>
      <c r="D106" s="297"/>
      <c r="E106" s="437"/>
      <c r="F106" s="186" t="s">
        <v>146</v>
      </c>
      <c r="G106" s="203">
        <f t="shared" ref="G106:K106" si="29">SUM(G103:G105)</f>
        <v>100</v>
      </c>
      <c r="H106" s="203">
        <f t="shared" si="29"/>
        <v>268.39999999999998</v>
      </c>
      <c r="I106" s="203">
        <f t="shared" si="29"/>
        <v>268.39999999999998</v>
      </c>
      <c r="J106" s="203">
        <f t="shared" si="29"/>
        <v>0</v>
      </c>
      <c r="K106" s="203">
        <f t="shared" si="29"/>
        <v>0</v>
      </c>
      <c r="L106" s="432"/>
      <c r="M106" s="432"/>
      <c r="N106" s="432"/>
      <c r="O106" s="432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 s="40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</row>
    <row r="107" spans="1:241" ht="50.25" customHeight="1">
      <c r="A107" s="271" t="s">
        <v>15</v>
      </c>
      <c r="B107" s="293" t="s">
        <v>36</v>
      </c>
      <c r="C107" s="296" t="s">
        <v>38</v>
      </c>
      <c r="D107" s="404" t="s">
        <v>172</v>
      </c>
      <c r="E107" s="428" t="s">
        <v>46</v>
      </c>
      <c r="F107" s="200" t="s">
        <v>85</v>
      </c>
      <c r="G107" s="198">
        <v>40</v>
      </c>
      <c r="H107" s="198"/>
      <c r="I107" s="188"/>
      <c r="J107" s="204"/>
      <c r="K107" s="204"/>
      <c r="L107" s="231" t="s">
        <v>170</v>
      </c>
      <c r="M107" s="232"/>
      <c r="N107" s="232"/>
      <c r="O107" s="232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 s="41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</row>
    <row r="108" spans="1:241" ht="19.5" customHeight="1">
      <c r="A108" s="271"/>
      <c r="B108" s="293"/>
      <c r="C108" s="296"/>
      <c r="D108" s="404"/>
      <c r="E108" s="428"/>
      <c r="F108" s="186" t="s">
        <v>146</v>
      </c>
      <c r="G108" s="171">
        <f>SUM(G107:G107)</f>
        <v>40</v>
      </c>
      <c r="H108" s="171">
        <f>SUM(H107:H107)</f>
        <v>0</v>
      </c>
      <c r="I108" s="171">
        <f>SUM(I107:I107)</f>
        <v>0</v>
      </c>
      <c r="J108" s="171">
        <f>SUM(J107:J107)</f>
        <v>0</v>
      </c>
      <c r="K108" s="171">
        <f>SUM(K107:K107)</f>
        <v>0</v>
      </c>
      <c r="L108" s="432"/>
      <c r="M108" s="432"/>
      <c r="N108" s="432"/>
      <c r="O108" s="432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 s="40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</row>
    <row r="109" spans="1:241" ht="30.75" customHeight="1">
      <c r="A109" s="289" t="s">
        <v>15</v>
      </c>
      <c r="B109" s="292" t="s">
        <v>36</v>
      </c>
      <c r="C109" s="296" t="s">
        <v>33</v>
      </c>
      <c r="D109" s="404" t="s">
        <v>171</v>
      </c>
      <c r="E109" s="304" t="s">
        <v>46</v>
      </c>
      <c r="F109" s="200" t="s">
        <v>85</v>
      </c>
      <c r="G109" s="198"/>
      <c r="H109" s="198"/>
      <c r="I109" s="188"/>
      <c r="J109" s="204">
        <v>300</v>
      </c>
      <c r="K109" s="204">
        <v>500</v>
      </c>
      <c r="L109" s="231" t="s">
        <v>263</v>
      </c>
      <c r="M109" s="232"/>
      <c r="N109" s="232">
        <v>60</v>
      </c>
      <c r="O109" s="232">
        <v>40</v>
      </c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 s="41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</row>
    <row r="110" spans="1:241" ht="19.5" customHeight="1">
      <c r="A110" s="315"/>
      <c r="B110" s="367"/>
      <c r="C110" s="278"/>
      <c r="D110" s="410"/>
      <c r="E110" s="305"/>
      <c r="F110" s="186" t="s">
        <v>146</v>
      </c>
      <c r="G110" s="171">
        <f>SUM(G109:G109)</f>
        <v>0</v>
      </c>
      <c r="H110" s="171">
        <f>SUM(H109:H109)</f>
        <v>0</v>
      </c>
      <c r="I110" s="171">
        <f>SUM(I109:I109)</f>
        <v>0</v>
      </c>
      <c r="J110" s="171">
        <f>SUM(J109:J109)</f>
        <v>300</v>
      </c>
      <c r="K110" s="171">
        <f>SUM(K109:K109)</f>
        <v>500</v>
      </c>
      <c r="L110" s="413"/>
      <c r="M110" s="414"/>
      <c r="N110" s="414"/>
      <c r="O110" s="415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 s="4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</row>
    <row r="111" spans="1:241" s="3" customFormat="1" ht="19.350000000000001" customHeight="1">
      <c r="A111" s="141" t="s">
        <v>15</v>
      </c>
      <c r="B111" s="142" t="s">
        <v>32</v>
      </c>
      <c r="C111" s="288" t="s">
        <v>147</v>
      </c>
      <c r="D111" s="288"/>
      <c r="E111" s="288"/>
      <c r="F111" s="288"/>
      <c r="G111" s="60">
        <f>SUM(G98+G102+G106+G108+G110)</f>
        <v>370</v>
      </c>
      <c r="H111" s="60">
        <f>SUM(H98+H102+H106+H108+H110)</f>
        <v>749.59999999999991</v>
      </c>
      <c r="I111" s="60">
        <f t="shared" ref="I111:K111" si="30">SUM(I98+I102+I106+I108+I110)</f>
        <v>549.59999999999991</v>
      </c>
      <c r="J111" s="60">
        <f t="shared" si="30"/>
        <v>589</v>
      </c>
      <c r="K111" s="60">
        <f t="shared" si="30"/>
        <v>529</v>
      </c>
      <c r="L111" s="330"/>
      <c r="M111" s="330"/>
      <c r="N111" s="330"/>
      <c r="O111" s="330"/>
      <c r="R111" s="20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2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</row>
    <row r="112" spans="1:241" s="2" customFormat="1" ht="17.25" customHeight="1">
      <c r="A112" s="141" t="s">
        <v>15</v>
      </c>
      <c r="B112" s="142" t="s">
        <v>37</v>
      </c>
      <c r="C112" s="368" t="s">
        <v>52</v>
      </c>
      <c r="D112" s="369"/>
      <c r="E112" s="369"/>
      <c r="F112" s="369"/>
      <c r="G112" s="369"/>
      <c r="H112" s="369"/>
      <c r="I112" s="369"/>
      <c r="J112" s="369"/>
      <c r="K112" s="369"/>
      <c r="L112" s="369"/>
      <c r="M112" s="369"/>
      <c r="N112" s="369"/>
      <c r="O112" s="370"/>
      <c r="P112" s="26"/>
      <c r="AN112" s="41"/>
    </row>
    <row r="113" spans="1:241" s="3" customFormat="1" ht="48" customHeight="1">
      <c r="A113" s="271" t="s">
        <v>15</v>
      </c>
      <c r="B113" s="293" t="s">
        <v>37</v>
      </c>
      <c r="C113" s="405" t="s">
        <v>32</v>
      </c>
      <c r="D113" s="297" t="s">
        <v>186</v>
      </c>
      <c r="E113" s="407" t="s">
        <v>38</v>
      </c>
      <c r="F113" s="205" t="s">
        <v>199</v>
      </c>
      <c r="G113" s="165">
        <v>77</v>
      </c>
      <c r="H113" s="165">
        <v>70.099999999999994</v>
      </c>
      <c r="I113" s="173">
        <v>70.099999999999994</v>
      </c>
      <c r="J113" s="165">
        <v>120</v>
      </c>
      <c r="K113" s="165">
        <v>120</v>
      </c>
      <c r="L113" s="228" t="s">
        <v>137</v>
      </c>
      <c r="M113" s="237">
        <v>100</v>
      </c>
      <c r="N113" s="237">
        <v>100</v>
      </c>
      <c r="O113" s="237">
        <v>100</v>
      </c>
      <c r="R113" s="20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38">
        <v>130.6</v>
      </c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</row>
    <row r="114" spans="1:241" s="3" customFormat="1" ht="24" customHeight="1">
      <c r="A114" s="271"/>
      <c r="B114" s="293"/>
      <c r="C114" s="405"/>
      <c r="D114" s="297"/>
      <c r="E114" s="408"/>
      <c r="F114" s="170" t="s">
        <v>146</v>
      </c>
      <c r="G114" s="171">
        <f t="shared" ref="G114:K114" si="31">SUM(G113)</f>
        <v>77</v>
      </c>
      <c r="H114" s="171">
        <f t="shared" si="31"/>
        <v>70.099999999999994</v>
      </c>
      <c r="I114" s="171">
        <f t="shared" si="31"/>
        <v>70.099999999999994</v>
      </c>
      <c r="J114" s="171">
        <f t="shared" si="31"/>
        <v>120</v>
      </c>
      <c r="K114" s="171">
        <f t="shared" si="31"/>
        <v>120</v>
      </c>
      <c r="L114" s="294"/>
      <c r="M114" s="294"/>
      <c r="N114" s="294"/>
      <c r="O114" s="294"/>
      <c r="R114" s="20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38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  <c r="IG114" s="4"/>
    </row>
    <row r="115" spans="1:241" s="3" customFormat="1" ht="20.25" customHeight="1">
      <c r="A115" s="141" t="s">
        <v>15</v>
      </c>
      <c r="B115" s="142" t="s">
        <v>37</v>
      </c>
      <c r="C115" s="288" t="s">
        <v>147</v>
      </c>
      <c r="D115" s="288"/>
      <c r="E115" s="288"/>
      <c r="F115" s="288"/>
      <c r="G115" s="60">
        <f>SUM(G114)</f>
        <v>77</v>
      </c>
      <c r="H115" s="60">
        <f>SUM(H114)</f>
        <v>70.099999999999994</v>
      </c>
      <c r="I115" s="60">
        <f t="shared" ref="I115:K115" si="32">SUM(I114)</f>
        <v>70.099999999999994</v>
      </c>
      <c r="J115" s="60">
        <f t="shared" si="32"/>
        <v>120</v>
      </c>
      <c r="K115" s="60">
        <f t="shared" si="32"/>
        <v>120</v>
      </c>
      <c r="L115" s="330"/>
      <c r="M115" s="330"/>
      <c r="N115" s="330"/>
      <c r="O115" s="330"/>
      <c r="R115" s="20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38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</row>
    <row r="116" spans="1:241" s="3" customFormat="1" ht="16.5" customHeight="1">
      <c r="A116" s="141" t="s">
        <v>15</v>
      </c>
      <c r="B116" s="382" t="s">
        <v>148</v>
      </c>
      <c r="C116" s="382"/>
      <c r="D116" s="382"/>
      <c r="E116" s="382"/>
      <c r="F116" s="382"/>
      <c r="G116" s="155">
        <f>SUM(G46+G94+G111+G115)</f>
        <v>6495.2999999999993</v>
      </c>
      <c r="H116" s="155">
        <f>SUM(H46+H94+H111+H115)</f>
        <v>7391.4</v>
      </c>
      <c r="I116" s="155">
        <f t="shared" ref="I116:K116" si="33">SUM(I46+I94+I111+I115)</f>
        <v>7586.0259999999998</v>
      </c>
      <c r="J116" s="155">
        <f t="shared" si="33"/>
        <v>7743.9000000000005</v>
      </c>
      <c r="K116" s="155">
        <f t="shared" si="33"/>
        <v>8021.5000000000009</v>
      </c>
      <c r="L116" s="412"/>
      <c r="M116" s="412"/>
      <c r="N116" s="412"/>
      <c r="O116" s="412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38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</row>
    <row r="117" spans="1:241" s="3" customFormat="1" ht="12.75" hidden="1" customHeight="1">
      <c r="A117" s="56"/>
      <c r="B117" s="57"/>
      <c r="C117" s="64"/>
      <c r="D117" s="65"/>
      <c r="E117" s="66"/>
      <c r="F117" s="58"/>
      <c r="G117" s="59"/>
      <c r="H117" s="59"/>
      <c r="I117" s="59"/>
      <c r="J117" s="59"/>
      <c r="K117" s="59"/>
      <c r="L117" s="411"/>
      <c r="M117" s="411"/>
      <c r="N117" s="411"/>
      <c r="O117" s="411"/>
      <c r="R117" s="20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38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</row>
    <row r="118" spans="1:241" s="3" customFormat="1" ht="19.149999999999999" customHeight="1">
      <c r="A118" s="146" t="s">
        <v>29</v>
      </c>
      <c r="B118" s="148" t="s">
        <v>66</v>
      </c>
      <c r="C118" s="149"/>
      <c r="D118" s="149"/>
      <c r="E118" s="149"/>
      <c r="F118" s="152"/>
      <c r="G118" s="149"/>
      <c r="H118" s="149"/>
      <c r="I118" s="149"/>
      <c r="J118" s="149"/>
      <c r="K118" s="149"/>
      <c r="L118" s="149"/>
      <c r="M118" s="149"/>
      <c r="N118" s="149"/>
      <c r="O118" s="150"/>
      <c r="R118" s="20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38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</row>
    <row r="119" spans="1:241" s="3" customFormat="1" ht="21.6" customHeight="1">
      <c r="A119" s="146" t="s">
        <v>29</v>
      </c>
      <c r="B119" s="368" t="s">
        <v>55</v>
      </c>
      <c r="C119" s="369"/>
      <c r="D119" s="369"/>
      <c r="E119" s="369"/>
      <c r="F119" s="369"/>
      <c r="G119" s="369"/>
      <c r="H119" s="369"/>
      <c r="I119" s="369"/>
      <c r="J119" s="369"/>
      <c r="K119" s="369"/>
      <c r="L119" s="369"/>
      <c r="M119" s="369"/>
      <c r="N119" s="369"/>
      <c r="O119" s="370"/>
      <c r="R119" s="20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38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</row>
    <row r="120" spans="1:241" s="3" customFormat="1" ht="22.5" customHeight="1">
      <c r="A120" s="271" t="s">
        <v>29</v>
      </c>
      <c r="B120" s="293" t="s">
        <v>15</v>
      </c>
      <c r="C120" s="296" t="s">
        <v>15</v>
      </c>
      <c r="D120" s="404" t="s">
        <v>56</v>
      </c>
      <c r="E120" s="437" t="s">
        <v>49</v>
      </c>
      <c r="F120" s="206" t="s">
        <v>199</v>
      </c>
      <c r="G120" s="207">
        <v>70</v>
      </c>
      <c r="H120" s="207">
        <v>40</v>
      </c>
      <c r="I120" s="185">
        <v>35</v>
      </c>
      <c r="J120" s="208">
        <v>80</v>
      </c>
      <c r="K120" s="208">
        <v>80</v>
      </c>
      <c r="L120" s="238" t="s">
        <v>72</v>
      </c>
      <c r="M120" s="239" t="s">
        <v>45</v>
      </c>
      <c r="N120" s="239" t="s">
        <v>46</v>
      </c>
      <c r="O120" s="239" t="s">
        <v>46</v>
      </c>
      <c r="P120" s="4"/>
      <c r="Q120" s="4"/>
      <c r="AN120" s="42">
        <v>45.7</v>
      </c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</row>
    <row r="121" spans="1:241" s="3" customFormat="1" ht="31.5" customHeight="1">
      <c r="A121" s="271"/>
      <c r="B121" s="293"/>
      <c r="C121" s="296"/>
      <c r="D121" s="404"/>
      <c r="E121" s="437"/>
      <c r="F121" s="200" t="s">
        <v>85</v>
      </c>
      <c r="G121" s="207">
        <v>0.8</v>
      </c>
      <c r="H121" s="207"/>
      <c r="I121" s="185"/>
      <c r="J121" s="208"/>
      <c r="K121" s="208"/>
      <c r="L121" s="238" t="s">
        <v>175</v>
      </c>
      <c r="M121" s="239" t="s">
        <v>176</v>
      </c>
      <c r="N121" s="239"/>
      <c r="O121" s="239"/>
      <c r="P121" s="4"/>
      <c r="Q121" s="4"/>
      <c r="AN121" s="42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</row>
    <row r="122" spans="1:241" s="3" customFormat="1" ht="18" customHeight="1">
      <c r="A122" s="271"/>
      <c r="B122" s="293"/>
      <c r="C122" s="296"/>
      <c r="D122" s="404"/>
      <c r="E122" s="437"/>
      <c r="F122" s="170" t="s">
        <v>146</v>
      </c>
      <c r="G122" s="171">
        <f>SUM(G120:G121)</f>
        <v>70.8</v>
      </c>
      <c r="H122" s="171">
        <f>SUM(H120:H121)</f>
        <v>40</v>
      </c>
      <c r="I122" s="171">
        <f t="shared" ref="I122:K122" si="34">SUM(I120:I121)</f>
        <v>35</v>
      </c>
      <c r="J122" s="171">
        <f t="shared" si="34"/>
        <v>80</v>
      </c>
      <c r="K122" s="171">
        <f t="shared" si="34"/>
        <v>80</v>
      </c>
      <c r="L122" s="385"/>
      <c r="M122" s="386"/>
      <c r="N122" s="386"/>
      <c r="O122" s="387"/>
      <c r="P122" s="4"/>
      <c r="Q122" s="4"/>
      <c r="AN122" s="42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</row>
    <row r="123" spans="1:241" s="3" customFormat="1" ht="24.75" customHeight="1">
      <c r="A123" s="289" t="s">
        <v>29</v>
      </c>
      <c r="B123" s="292" t="s">
        <v>15</v>
      </c>
      <c r="C123" s="277" t="s">
        <v>29</v>
      </c>
      <c r="D123" s="421" t="s">
        <v>132</v>
      </c>
      <c r="E123" s="324" t="s">
        <v>249</v>
      </c>
      <c r="F123" s="178" t="s">
        <v>199</v>
      </c>
      <c r="G123" s="176">
        <v>205.1</v>
      </c>
      <c r="H123" s="176">
        <v>316.89999999999998</v>
      </c>
      <c r="I123" s="209">
        <v>316.89999999999998</v>
      </c>
      <c r="J123" s="176"/>
      <c r="K123" s="176"/>
      <c r="L123" s="429" t="s">
        <v>109</v>
      </c>
      <c r="M123" s="433">
        <v>1</v>
      </c>
      <c r="N123" s="418"/>
      <c r="O123" s="418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8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</row>
    <row r="124" spans="1:241" s="3" customFormat="1" ht="27" customHeight="1">
      <c r="A124" s="444"/>
      <c r="B124" s="409"/>
      <c r="C124" s="406"/>
      <c r="D124" s="422"/>
      <c r="E124" s="325"/>
      <c r="F124" s="200" t="s">
        <v>85</v>
      </c>
      <c r="G124" s="176">
        <v>126</v>
      </c>
      <c r="H124" s="176">
        <v>74.400000000000006</v>
      </c>
      <c r="I124" s="209">
        <v>74.400000000000006</v>
      </c>
      <c r="J124" s="176"/>
      <c r="K124" s="176"/>
      <c r="L124" s="430"/>
      <c r="M124" s="434"/>
      <c r="N124" s="419"/>
      <c r="O124" s="419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8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</row>
    <row r="125" spans="1:241" s="3" customFormat="1" ht="23.25" customHeight="1">
      <c r="A125" s="444"/>
      <c r="B125" s="409"/>
      <c r="C125" s="406"/>
      <c r="D125" s="422"/>
      <c r="E125" s="325"/>
      <c r="F125" s="178" t="s">
        <v>216</v>
      </c>
      <c r="G125" s="175"/>
      <c r="H125" s="175"/>
      <c r="I125" s="171"/>
      <c r="J125" s="176"/>
      <c r="K125" s="176"/>
      <c r="L125" s="431"/>
      <c r="M125" s="435"/>
      <c r="N125" s="420"/>
      <c r="O125" s="420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8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</row>
    <row r="126" spans="1:241" s="3" customFormat="1" ht="19.5" customHeight="1">
      <c r="A126" s="315"/>
      <c r="B126" s="367"/>
      <c r="C126" s="278"/>
      <c r="D126" s="410"/>
      <c r="E126" s="326"/>
      <c r="F126" s="170" t="s">
        <v>146</v>
      </c>
      <c r="G126" s="171">
        <f>SUM(G123:G125)</f>
        <v>331.1</v>
      </c>
      <c r="H126" s="171">
        <f>SUM(H123:H125)</f>
        <v>391.29999999999995</v>
      </c>
      <c r="I126" s="171">
        <f t="shared" ref="I126:K126" si="35">SUM(I123:I125)</f>
        <v>391.29999999999995</v>
      </c>
      <c r="J126" s="171">
        <f t="shared" si="35"/>
        <v>0</v>
      </c>
      <c r="K126" s="171">
        <f t="shared" si="35"/>
        <v>0</v>
      </c>
      <c r="L126" s="221"/>
      <c r="M126" s="222"/>
      <c r="N126" s="222"/>
      <c r="O126" s="223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8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</row>
    <row r="127" spans="1:241" s="3" customFormat="1" ht="18.75" customHeight="1">
      <c r="A127" s="141" t="s">
        <v>29</v>
      </c>
      <c r="B127" s="142" t="s">
        <v>15</v>
      </c>
      <c r="C127" s="288" t="s">
        <v>147</v>
      </c>
      <c r="D127" s="288"/>
      <c r="E127" s="288"/>
      <c r="F127" s="288"/>
      <c r="G127" s="60">
        <f>SUM(G122+G126)</f>
        <v>401.90000000000003</v>
      </c>
      <c r="H127" s="60">
        <f>SUM(H122+H126)</f>
        <v>431.29999999999995</v>
      </c>
      <c r="I127" s="60">
        <f t="shared" ref="I127:K127" si="36">SUM(I122+I126)</f>
        <v>426.29999999999995</v>
      </c>
      <c r="J127" s="60">
        <f t="shared" si="36"/>
        <v>80</v>
      </c>
      <c r="K127" s="60">
        <f t="shared" si="36"/>
        <v>80</v>
      </c>
      <c r="L127" s="330"/>
      <c r="M127" s="330"/>
      <c r="N127" s="330"/>
      <c r="O127" s="330"/>
      <c r="R127" s="20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38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  <c r="IE127" s="4"/>
      <c r="IF127" s="4"/>
      <c r="IG127" s="4"/>
    </row>
    <row r="128" spans="1:241" s="2" customFormat="1" ht="20.100000000000001" customHeight="1">
      <c r="A128" s="141" t="s">
        <v>29</v>
      </c>
      <c r="B128" s="142" t="s">
        <v>29</v>
      </c>
      <c r="C128" s="368" t="s">
        <v>67</v>
      </c>
      <c r="D128" s="369"/>
      <c r="E128" s="369"/>
      <c r="F128" s="369"/>
      <c r="G128" s="369"/>
      <c r="H128" s="369"/>
      <c r="I128" s="369"/>
      <c r="J128" s="369"/>
      <c r="K128" s="369"/>
      <c r="L128" s="369"/>
      <c r="M128" s="369"/>
      <c r="N128" s="369"/>
      <c r="O128" s="370"/>
      <c r="P128" s="26"/>
      <c r="AN128" s="41"/>
    </row>
    <row r="129" spans="1:241" s="100" customFormat="1" ht="32.25" customHeight="1">
      <c r="A129" s="289" t="s">
        <v>29</v>
      </c>
      <c r="B129" s="292" t="s">
        <v>29</v>
      </c>
      <c r="C129" s="277" t="s">
        <v>32</v>
      </c>
      <c r="D129" s="273" t="s">
        <v>150</v>
      </c>
      <c r="E129" s="275" t="s">
        <v>190</v>
      </c>
      <c r="F129" s="445" t="s">
        <v>204</v>
      </c>
      <c r="G129" s="327">
        <v>72.8</v>
      </c>
      <c r="H129" s="327"/>
      <c r="I129" s="425">
        <v>72.400000000000006</v>
      </c>
      <c r="J129" s="418"/>
      <c r="K129" s="418"/>
      <c r="L129" s="240" t="s">
        <v>151</v>
      </c>
      <c r="M129" s="197">
        <v>15</v>
      </c>
      <c r="N129" s="175"/>
      <c r="O129" s="175"/>
      <c r="R129" s="101"/>
      <c r="AN129" s="102"/>
      <c r="IE129" s="103"/>
    </row>
    <row r="130" spans="1:241" s="100" customFormat="1" ht="22.5" customHeight="1">
      <c r="A130" s="444"/>
      <c r="B130" s="409"/>
      <c r="C130" s="406"/>
      <c r="D130" s="436"/>
      <c r="E130" s="448"/>
      <c r="F130" s="446"/>
      <c r="G130" s="416"/>
      <c r="H130" s="328"/>
      <c r="I130" s="426"/>
      <c r="J130" s="419"/>
      <c r="K130" s="419"/>
      <c r="L130" s="241" t="s">
        <v>261</v>
      </c>
      <c r="M130" s="197">
        <v>6</v>
      </c>
      <c r="N130" s="175"/>
      <c r="O130" s="175"/>
      <c r="R130" s="101"/>
      <c r="AN130" s="102"/>
      <c r="IE130" s="103"/>
    </row>
    <row r="131" spans="1:241" s="100" customFormat="1" ht="21" customHeight="1">
      <c r="A131" s="444"/>
      <c r="B131" s="409"/>
      <c r="C131" s="406"/>
      <c r="D131" s="436"/>
      <c r="E131" s="448"/>
      <c r="F131" s="447"/>
      <c r="G131" s="417"/>
      <c r="H131" s="329"/>
      <c r="I131" s="427"/>
      <c r="J131" s="420"/>
      <c r="K131" s="420"/>
      <c r="L131" s="241" t="s">
        <v>262</v>
      </c>
      <c r="M131" s="197">
        <v>9</v>
      </c>
      <c r="N131" s="175"/>
      <c r="O131" s="175"/>
      <c r="R131" s="101"/>
      <c r="AN131" s="102"/>
      <c r="IE131" s="103"/>
    </row>
    <row r="132" spans="1:241" s="100" customFormat="1" ht="18.75" customHeight="1">
      <c r="A132" s="315"/>
      <c r="B132" s="367"/>
      <c r="C132" s="278"/>
      <c r="D132" s="274"/>
      <c r="E132" s="276"/>
      <c r="F132" s="170" t="s">
        <v>146</v>
      </c>
      <c r="G132" s="171">
        <f>SUM(G129)</f>
        <v>72.8</v>
      </c>
      <c r="H132" s="171">
        <f>SUM(H129)</f>
        <v>0</v>
      </c>
      <c r="I132" s="171">
        <f t="shared" ref="I132:K132" si="37">SUM(I129)</f>
        <v>72.400000000000006</v>
      </c>
      <c r="J132" s="171">
        <f t="shared" si="37"/>
        <v>0</v>
      </c>
      <c r="K132" s="171">
        <f t="shared" si="37"/>
        <v>0</v>
      </c>
      <c r="L132" s="385"/>
      <c r="M132" s="386"/>
      <c r="N132" s="386"/>
      <c r="O132" s="387"/>
      <c r="R132" s="101"/>
      <c r="AN132" s="102"/>
      <c r="IE132" s="103"/>
    </row>
    <row r="133" spans="1:241" s="3" customFormat="1" ht="32.25" customHeight="1">
      <c r="A133" s="271" t="s">
        <v>29</v>
      </c>
      <c r="B133" s="293" t="s">
        <v>29</v>
      </c>
      <c r="C133" s="296" t="s">
        <v>37</v>
      </c>
      <c r="D133" s="297" t="s">
        <v>161</v>
      </c>
      <c r="E133" s="298" t="s">
        <v>190</v>
      </c>
      <c r="F133" s="205" t="s">
        <v>199</v>
      </c>
      <c r="G133" s="210">
        <v>26.5</v>
      </c>
      <c r="H133" s="210">
        <v>34.6</v>
      </c>
      <c r="I133" s="182">
        <v>34.6</v>
      </c>
      <c r="J133" s="69">
        <v>42</v>
      </c>
      <c r="K133" s="69">
        <v>45</v>
      </c>
      <c r="L133" s="238" t="s">
        <v>260</v>
      </c>
      <c r="M133" s="239" t="s">
        <v>180</v>
      </c>
      <c r="N133" s="239" t="s">
        <v>180</v>
      </c>
      <c r="O133" s="239" t="s">
        <v>180</v>
      </c>
      <c r="R133" s="20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38">
        <v>31.8</v>
      </c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</row>
    <row r="134" spans="1:241" s="3" customFormat="1" ht="36" customHeight="1">
      <c r="A134" s="271"/>
      <c r="B134" s="293"/>
      <c r="C134" s="296"/>
      <c r="D134" s="297"/>
      <c r="E134" s="298"/>
      <c r="F134" s="159" t="s">
        <v>85</v>
      </c>
      <c r="G134" s="211">
        <v>10</v>
      </c>
      <c r="H134" s="211"/>
      <c r="I134" s="212"/>
      <c r="J134" s="213"/>
      <c r="K134" s="213"/>
      <c r="L134" s="238" t="s">
        <v>74</v>
      </c>
      <c r="M134" s="239" t="s">
        <v>166</v>
      </c>
      <c r="N134" s="239" t="s">
        <v>166</v>
      </c>
      <c r="O134" s="239" t="s">
        <v>166</v>
      </c>
      <c r="R134" s="20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38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</row>
    <row r="135" spans="1:241" s="3" customFormat="1" ht="37.5" customHeight="1">
      <c r="A135" s="271"/>
      <c r="B135" s="293"/>
      <c r="C135" s="296"/>
      <c r="D135" s="297"/>
      <c r="E135" s="298"/>
      <c r="F135" s="159"/>
      <c r="G135" s="211"/>
      <c r="H135" s="211"/>
      <c r="I135" s="212"/>
      <c r="J135" s="213"/>
      <c r="K135" s="213"/>
      <c r="L135" s="238" t="s">
        <v>181</v>
      </c>
      <c r="M135" s="239" t="s">
        <v>182</v>
      </c>
      <c r="N135" s="239" t="s">
        <v>182</v>
      </c>
      <c r="O135" s="239" t="s">
        <v>182</v>
      </c>
      <c r="R135" s="20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38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  <c r="IG135" s="4"/>
    </row>
    <row r="136" spans="1:241" s="3" customFormat="1" ht="60.75" customHeight="1">
      <c r="A136" s="271"/>
      <c r="B136" s="293"/>
      <c r="C136" s="296"/>
      <c r="D136" s="297"/>
      <c r="E136" s="298"/>
      <c r="F136" s="159"/>
      <c r="G136" s="211"/>
      <c r="H136" s="211"/>
      <c r="I136" s="212"/>
      <c r="J136" s="213"/>
      <c r="K136" s="213"/>
      <c r="L136" s="238" t="s">
        <v>259</v>
      </c>
      <c r="M136" s="239"/>
      <c r="N136" s="239" t="s">
        <v>183</v>
      </c>
      <c r="O136" s="239" t="s">
        <v>183</v>
      </c>
      <c r="R136" s="20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38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  <c r="IE136" s="4"/>
      <c r="IF136" s="4"/>
      <c r="IG136" s="4"/>
    </row>
    <row r="137" spans="1:241" s="3" customFormat="1" ht="17.25" customHeight="1">
      <c r="A137" s="271"/>
      <c r="B137" s="293"/>
      <c r="C137" s="296"/>
      <c r="D137" s="297"/>
      <c r="E137" s="298"/>
      <c r="F137" s="170" t="s">
        <v>146</v>
      </c>
      <c r="G137" s="171">
        <f>SUM(G133:G134)</f>
        <v>36.5</v>
      </c>
      <c r="H137" s="171">
        <f>SUM(H133:H134)</f>
        <v>34.6</v>
      </c>
      <c r="I137" s="171">
        <f t="shared" ref="I137:K137" si="38">SUM(I133:I134)</f>
        <v>34.6</v>
      </c>
      <c r="J137" s="171">
        <f t="shared" si="38"/>
        <v>42</v>
      </c>
      <c r="K137" s="171">
        <f t="shared" si="38"/>
        <v>45</v>
      </c>
      <c r="L137" s="294"/>
      <c r="M137" s="294"/>
      <c r="N137" s="294"/>
      <c r="O137" s="294"/>
      <c r="R137" s="20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38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  <c r="IG137" s="4"/>
    </row>
    <row r="138" spans="1:241" ht="30" customHeight="1">
      <c r="A138" s="395" t="s">
        <v>29</v>
      </c>
      <c r="B138" s="399" t="s">
        <v>29</v>
      </c>
      <c r="C138" s="317" t="s">
        <v>38</v>
      </c>
      <c r="D138" s="321" t="s">
        <v>128</v>
      </c>
      <c r="E138" s="324" t="s">
        <v>65</v>
      </c>
      <c r="F138" s="214" t="s">
        <v>199</v>
      </c>
      <c r="G138" s="180">
        <v>15</v>
      </c>
      <c r="H138" s="180">
        <v>16.399999999999999</v>
      </c>
      <c r="I138" s="90">
        <v>16.399999999999999</v>
      </c>
      <c r="J138" s="180">
        <v>16.8</v>
      </c>
      <c r="K138" s="180">
        <v>16.8</v>
      </c>
      <c r="L138" s="242" t="s">
        <v>136</v>
      </c>
      <c r="M138" s="243"/>
      <c r="N138" s="243"/>
      <c r="O138" s="243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 s="40">
        <v>10</v>
      </c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</row>
    <row r="139" spans="1:241" ht="28.5" customHeight="1">
      <c r="A139" s="396"/>
      <c r="B139" s="400"/>
      <c r="C139" s="318"/>
      <c r="D139" s="322"/>
      <c r="E139" s="325"/>
      <c r="F139" s="214" t="s">
        <v>205</v>
      </c>
      <c r="G139" s="180"/>
      <c r="H139" s="180"/>
      <c r="I139" s="90"/>
      <c r="J139" s="180"/>
      <c r="K139" s="180"/>
      <c r="L139" s="233" t="s">
        <v>135</v>
      </c>
      <c r="M139" s="244">
        <v>4</v>
      </c>
      <c r="N139" s="244">
        <v>10</v>
      </c>
      <c r="O139" s="244">
        <v>10</v>
      </c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 s="40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</row>
    <row r="140" spans="1:241" ht="16.899999999999999" customHeight="1">
      <c r="A140" s="397"/>
      <c r="B140" s="401"/>
      <c r="C140" s="319"/>
      <c r="D140" s="323"/>
      <c r="E140" s="326"/>
      <c r="F140" s="215" t="s">
        <v>146</v>
      </c>
      <c r="G140" s="183">
        <f t="shared" ref="G140:K140" si="39">SUM(G138:G139)</f>
        <v>15</v>
      </c>
      <c r="H140" s="183">
        <f t="shared" si="39"/>
        <v>16.399999999999999</v>
      </c>
      <c r="I140" s="171">
        <f t="shared" si="39"/>
        <v>16.399999999999999</v>
      </c>
      <c r="J140" s="183">
        <f t="shared" si="39"/>
        <v>16.8</v>
      </c>
      <c r="K140" s="183">
        <f t="shared" si="39"/>
        <v>16.8</v>
      </c>
      <c r="L140" s="440"/>
      <c r="M140" s="441"/>
      <c r="N140" s="441"/>
      <c r="O140" s="442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 s="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</row>
    <row r="141" spans="1:241" ht="45.75" customHeight="1">
      <c r="A141" s="395" t="s">
        <v>29</v>
      </c>
      <c r="B141" s="399" t="s">
        <v>29</v>
      </c>
      <c r="C141" s="317" t="s">
        <v>33</v>
      </c>
      <c r="D141" s="321" t="s">
        <v>254</v>
      </c>
      <c r="E141" s="324" t="s">
        <v>256</v>
      </c>
      <c r="F141" s="214" t="s">
        <v>199</v>
      </c>
      <c r="G141" s="180"/>
      <c r="H141" s="180"/>
      <c r="I141" s="90"/>
      <c r="J141" s="180">
        <v>200</v>
      </c>
      <c r="K141" s="180">
        <v>200</v>
      </c>
      <c r="L141" s="242" t="s">
        <v>72</v>
      </c>
      <c r="M141" s="243"/>
      <c r="N141" s="253">
        <v>2</v>
      </c>
      <c r="O141" s="253">
        <v>2</v>
      </c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 s="40">
        <v>10</v>
      </c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</row>
    <row r="142" spans="1:241" ht="16.899999999999999" customHeight="1">
      <c r="A142" s="397"/>
      <c r="B142" s="401"/>
      <c r="C142" s="319"/>
      <c r="D142" s="323"/>
      <c r="E142" s="326"/>
      <c r="F142" s="215" t="s">
        <v>146</v>
      </c>
      <c r="G142" s="183">
        <f>SUM(G141:G141)</f>
        <v>0</v>
      </c>
      <c r="H142" s="183">
        <f>SUM(H141:H141)</f>
        <v>0</v>
      </c>
      <c r="I142" s="252">
        <f>SUM(I141:I141)</f>
        <v>0</v>
      </c>
      <c r="J142" s="183">
        <f>SUM(J141:J141)</f>
        <v>200</v>
      </c>
      <c r="K142" s="183">
        <f>SUM(K141:K141)</f>
        <v>200</v>
      </c>
      <c r="L142" s="440"/>
      <c r="M142" s="441"/>
      <c r="N142" s="441"/>
      <c r="O142" s="4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 s="40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</row>
    <row r="143" spans="1:241" s="3" customFormat="1" ht="17.25" customHeight="1">
      <c r="A143" s="56" t="s">
        <v>29</v>
      </c>
      <c r="B143" s="57" t="s">
        <v>29</v>
      </c>
      <c r="C143" s="402" t="s">
        <v>147</v>
      </c>
      <c r="D143" s="402"/>
      <c r="E143" s="402"/>
      <c r="F143" s="402"/>
      <c r="G143" s="61">
        <f>SUM(G132+G137+G140+G142)</f>
        <v>124.3</v>
      </c>
      <c r="H143" s="61">
        <f t="shared" ref="H143:K143" si="40">SUM(H132+H137+H140+H142)</f>
        <v>51</v>
      </c>
      <c r="I143" s="61">
        <f t="shared" si="40"/>
        <v>123.4</v>
      </c>
      <c r="J143" s="61">
        <f t="shared" si="40"/>
        <v>258.8</v>
      </c>
      <c r="K143" s="61">
        <f t="shared" si="40"/>
        <v>261.8</v>
      </c>
      <c r="L143" s="371"/>
      <c r="M143" s="371"/>
      <c r="N143" s="371"/>
      <c r="O143" s="371"/>
      <c r="R143" s="20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38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  <c r="IG143" s="4"/>
    </row>
    <row r="144" spans="1:241" s="3" customFormat="1" ht="18.75" customHeight="1">
      <c r="A144" s="56" t="s">
        <v>29</v>
      </c>
      <c r="B144" s="320" t="s">
        <v>148</v>
      </c>
      <c r="C144" s="320"/>
      <c r="D144" s="320"/>
      <c r="E144" s="320"/>
      <c r="F144" s="320"/>
      <c r="G144" s="63">
        <f>SUM(G127+G143)</f>
        <v>526.20000000000005</v>
      </c>
      <c r="H144" s="63">
        <f>SUM(H127+H143)</f>
        <v>482.29999999999995</v>
      </c>
      <c r="I144" s="63">
        <f>SUM(I127+I143)</f>
        <v>549.69999999999993</v>
      </c>
      <c r="J144" s="63">
        <f>SUM(J127+J143)</f>
        <v>338.8</v>
      </c>
      <c r="K144" s="63">
        <f>SUM(K127+K143)</f>
        <v>341.8</v>
      </c>
      <c r="L144" s="443"/>
      <c r="M144" s="443"/>
      <c r="N144" s="443"/>
      <c r="O144" s="443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38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  <c r="IG144" s="4"/>
    </row>
    <row r="145" spans="1:241" s="3" customFormat="1" ht="19.5" customHeight="1">
      <c r="A145" s="141" t="s">
        <v>32</v>
      </c>
      <c r="B145" s="398" t="s">
        <v>162</v>
      </c>
      <c r="C145" s="398"/>
      <c r="D145" s="398"/>
      <c r="E145" s="398"/>
      <c r="F145" s="398"/>
      <c r="G145" s="398"/>
      <c r="H145" s="398"/>
      <c r="I145" s="398"/>
      <c r="J145" s="156"/>
      <c r="K145" s="156"/>
      <c r="L145" s="372"/>
      <c r="M145" s="372"/>
      <c r="N145" s="372"/>
      <c r="O145" s="372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38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  <c r="IE145" s="4"/>
      <c r="IF145" s="4"/>
      <c r="IG145" s="4"/>
    </row>
    <row r="146" spans="1:241" s="3" customFormat="1" ht="16.5" customHeight="1">
      <c r="A146" s="141" t="s">
        <v>32</v>
      </c>
      <c r="B146" s="142" t="s">
        <v>15</v>
      </c>
      <c r="C146" s="368" t="s">
        <v>57</v>
      </c>
      <c r="D146" s="369"/>
      <c r="E146" s="369"/>
      <c r="F146" s="369"/>
      <c r="G146" s="369"/>
      <c r="H146" s="369"/>
      <c r="I146" s="369"/>
      <c r="J146" s="369"/>
      <c r="K146" s="369"/>
      <c r="L146" s="369"/>
      <c r="M146" s="369"/>
      <c r="N146" s="369"/>
      <c r="O146" s="370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38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  <c r="IG146" s="4"/>
    </row>
    <row r="147" spans="1:241" s="3" customFormat="1" ht="31.5" customHeight="1">
      <c r="A147" s="271" t="s">
        <v>32</v>
      </c>
      <c r="B147" s="293" t="s">
        <v>15</v>
      </c>
      <c r="C147" s="296" t="s">
        <v>15</v>
      </c>
      <c r="D147" s="335" t="s">
        <v>163</v>
      </c>
      <c r="E147" s="298" t="s">
        <v>29</v>
      </c>
      <c r="F147" s="206" t="s">
        <v>199</v>
      </c>
      <c r="G147" s="210">
        <v>74.7</v>
      </c>
      <c r="H147" s="210">
        <v>70.900000000000006</v>
      </c>
      <c r="I147" s="182">
        <v>70.900000000000006</v>
      </c>
      <c r="J147" s="69">
        <v>62</v>
      </c>
      <c r="K147" s="69">
        <v>53</v>
      </c>
      <c r="L147" s="245" t="s">
        <v>94</v>
      </c>
      <c r="M147" s="237">
        <v>4</v>
      </c>
      <c r="N147" s="237">
        <v>4</v>
      </c>
      <c r="O147" s="237">
        <v>4</v>
      </c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38">
        <v>5752.8</v>
      </c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</row>
    <row r="148" spans="1:241" s="3" customFormat="1" ht="33.75" customHeight="1">
      <c r="A148" s="271"/>
      <c r="B148" s="293"/>
      <c r="C148" s="296"/>
      <c r="D148" s="390"/>
      <c r="E148" s="298"/>
      <c r="F148" s="159" t="s">
        <v>85</v>
      </c>
      <c r="G148" s="210">
        <v>2500.6999999999998</v>
      </c>
      <c r="H148" s="210">
        <v>2842.1</v>
      </c>
      <c r="I148" s="182">
        <v>2842.1</v>
      </c>
      <c r="J148" s="69">
        <v>2842.1</v>
      </c>
      <c r="K148" s="69">
        <v>1962.7</v>
      </c>
      <c r="L148" s="245" t="s">
        <v>134</v>
      </c>
      <c r="M148" s="237">
        <v>100</v>
      </c>
      <c r="N148" s="237">
        <v>100</v>
      </c>
      <c r="O148" s="237">
        <v>100</v>
      </c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38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  <c r="IG148" s="4"/>
    </row>
    <row r="149" spans="1:241" s="3" customFormat="1" ht="19.5" customHeight="1">
      <c r="A149" s="271"/>
      <c r="B149" s="293"/>
      <c r="C149" s="296"/>
      <c r="D149" s="391"/>
      <c r="E149" s="298"/>
      <c r="F149" s="170" t="s">
        <v>146</v>
      </c>
      <c r="G149" s="171">
        <f t="shared" ref="G149:K149" si="41">SUM(G147:G148)</f>
        <v>2575.3999999999996</v>
      </c>
      <c r="H149" s="171">
        <f t="shared" si="41"/>
        <v>2913</v>
      </c>
      <c r="I149" s="171">
        <f t="shared" si="41"/>
        <v>2913</v>
      </c>
      <c r="J149" s="171">
        <f t="shared" si="41"/>
        <v>2904.1</v>
      </c>
      <c r="K149" s="171">
        <f t="shared" si="41"/>
        <v>2015.7</v>
      </c>
      <c r="L149" s="279"/>
      <c r="M149" s="280"/>
      <c r="N149" s="280"/>
      <c r="O149" s="281"/>
      <c r="R149" s="20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38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  <c r="IG149" s="4"/>
    </row>
    <row r="150" spans="1:241" s="3" customFormat="1" ht="27" customHeight="1">
      <c r="A150" s="271" t="s">
        <v>32</v>
      </c>
      <c r="B150" s="293" t="s">
        <v>15</v>
      </c>
      <c r="C150" s="296" t="s">
        <v>29</v>
      </c>
      <c r="D150" s="301" t="s">
        <v>75</v>
      </c>
      <c r="E150" s="295" t="s">
        <v>32</v>
      </c>
      <c r="F150" s="206" t="s">
        <v>199</v>
      </c>
      <c r="G150" s="210">
        <v>215</v>
      </c>
      <c r="H150" s="210">
        <v>160</v>
      </c>
      <c r="I150" s="182">
        <v>160</v>
      </c>
      <c r="J150" s="216">
        <v>160</v>
      </c>
      <c r="K150" s="216">
        <v>160</v>
      </c>
      <c r="L150" s="438" t="s">
        <v>238</v>
      </c>
      <c r="M150" s="380">
        <v>100</v>
      </c>
      <c r="N150" s="380">
        <v>100</v>
      </c>
      <c r="O150" s="380">
        <v>100</v>
      </c>
      <c r="R150" s="20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38">
        <v>215</v>
      </c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  <c r="IG150" s="4"/>
    </row>
    <row r="151" spans="1:241" s="3" customFormat="1" ht="27" customHeight="1">
      <c r="A151" s="271"/>
      <c r="B151" s="293"/>
      <c r="C151" s="296"/>
      <c r="D151" s="301"/>
      <c r="E151" s="295"/>
      <c r="F151" s="159" t="s">
        <v>85</v>
      </c>
      <c r="G151" s="210">
        <v>17.899999999999999</v>
      </c>
      <c r="H151" s="210"/>
      <c r="I151" s="182"/>
      <c r="J151" s="216"/>
      <c r="K151" s="216"/>
      <c r="L151" s="439"/>
      <c r="M151" s="381"/>
      <c r="N151" s="381"/>
      <c r="O151" s="381"/>
      <c r="R151" s="20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38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  <c r="IG151" s="4"/>
    </row>
    <row r="152" spans="1:241" s="3" customFormat="1" ht="18" customHeight="1">
      <c r="A152" s="271"/>
      <c r="B152" s="293"/>
      <c r="C152" s="296"/>
      <c r="D152" s="403"/>
      <c r="E152" s="295"/>
      <c r="F152" s="170" t="s">
        <v>146</v>
      </c>
      <c r="G152" s="171">
        <f>SUM(G150:G151)</f>
        <v>232.9</v>
      </c>
      <c r="H152" s="171">
        <f>SUM(H150:H151)</f>
        <v>160</v>
      </c>
      <c r="I152" s="171">
        <f t="shared" ref="I152:K152" si="42">SUM(I150:I151)</f>
        <v>160</v>
      </c>
      <c r="J152" s="171">
        <f t="shared" si="42"/>
        <v>160</v>
      </c>
      <c r="K152" s="171">
        <f t="shared" si="42"/>
        <v>160</v>
      </c>
      <c r="L152" s="279"/>
      <c r="M152" s="280"/>
      <c r="N152" s="280"/>
      <c r="O152" s="281"/>
      <c r="R152" s="20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38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  <c r="IG152" s="4"/>
    </row>
    <row r="153" spans="1:241" s="3" customFormat="1" ht="108" customHeight="1">
      <c r="A153" s="271" t="s">
        <v>32</v>
      </c>
      <c r="B153" s="293" t="s">
        <v>15</v>
      </c>
      <c r="C153" s="296" t="s">
        <v>32</v>
      </c>
      <c r="D153" s="335" t="s">
        <v>58</v>
      </c>
      <c r="E153" s="303" t="s">
        <v>32</v>
      </c>
      <c r="F153" s="206" t="s">
        <v>199</v>
      </c>
      <c r="G153" s="69">
        <v>17</v>
      </c>
      <c r="H153" s="69">
        <v>28</v>
      </c>
      <c r="I153" s="90">
        <v>28</v>
      </c>
      <c r="J153" s="216">
        <v>29.5</v>
      </c>
      <c r="K153" s="216">
        <v>30.8</v>
      </c>
      <c r="L153" s="245" t="s">
        <v>133</v>
      </c>
      <c r="M153" s="237">
        <v>100</v>
      </c>
      <c r="N153" s="237">
        <v>100</v>
      </c>
      <c r="O153" s="237">
        <v>100</v>
      </c>
      <c r="R153" s="20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38">
        <v>9.4</v>
      </c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  <c r="IG153" s="4"/>
    </row>
    <row r="154" spans="1:241" s="3" customFormat="1" ht="24" customHeight="1">
      <c r="A154" s="271"/>
      <c r="B154" s="293"/>
      <c r="C154" s="296"/>
      <c r="D154" s="373"/>
      <c r="E154" s="303"/>
      <c r="F154" s="170" t="s">
        <v>146</v>
      </c>
      <c r="G154" s="171">
        <f t="shared" ref="G154:K154" si="43">SUM(G153)</f>
        <v>17</v>
      </c>
      <c r="H154" s="171">
        <f t="shared" si="43"/>
        <v>28</v>
      </c>
      <c r="I154" s="171">
        <f t="shared" si="43"/>
        <v>28</v>
      </c>
      <c r="J154" s="171">
        <f t="shared" si="43"/>
        <v>29.5</v>
      </c>
      <c r="K154" s="171">
        <f t="shared" si="43"/>
        <v>30.8</v>
      </c>
      <c r="L154" s="279"/>
      <c r="M154" s="280"/>
      <c r="N154" s="280"/>
      <c r="O154" s="281"/>
      <c r="R154" s="20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38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</row>
    <row r="155" spans="1:241" s="3" customFormat="1" ht="23.25" customHeight="1">
      <c r="A155" s="271" t="s">
        <v>32</v>
      </c>
      <c r="B155" s="293" t="s">
        <v>15</v>
      </c>
      <c r="C155" s="296" t="s">
        <v>36</v>
      </c>
      <c r="D155" s="297" t="s">
        <v>187</v>
      </c>
      <c r="E155" s="298" t="s">
        <v>250</v>
      </c>
      <c r="F155" s="206" t="s">
        <v>199</v>
      </c>
      <c r="G155" s="210">
        <v>800</v>
      </c>
      <c r="H155" s="210">
        <v>554.4</v>
      </c>
      <c r="I155" s="182">
        <v>609.4</v>
      </c>
      <c r="J155" s="216">
        <v>950</v>
      </c>
      <c r="K155" s="216">
        <v>950</v>
      </c>
      <c r="L155" s="438" t="s">
        <v>238</v>
      </c>
      <c r="M155" s="374">
        <v>100</v>
      </c>
      <c r="N155" s="380">
        <v>100</v>
      </c>
      <c r="O155" s="380">
        <v>100</v>
      </c>
      <c r="R155" s="20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38">
        <v>450</v>
      </c>
      <c r="AO155" s="258"/>
      <c r="AP155" s="259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  <c r="IG155" s="4"/>
    </row>
    <row r="156" spans="1:241" s="3" customFormat="1" ht="18" customHeight="1">
      <c r="A156" s="271"/>
      <c r="B156" s="293"/>
      <c r="C156" s="296"/>
      <c r="D156" s="297"/>
      <c r="E156" s="298"/>
      <c r="F156" s="159" t="s">
        <v>85</v>
      </c>
      <c r="G156" s="210"/>
      <c r="H156" s="210">
        <v>190.6</v>
      </c>
      <c r="I156" s="182">
        <v>190.6</v>
      </c>
      <c r="J156" s="217"/>
      <c r="K156" s="217"/>
      <c r="L156" s="439"/>
      <c r="M156" s="375"/>
      <c r="N156" s="381"/>
      <c r="O156" s="381"/>
      <c r="R156" s="20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38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  <c r="IE156" s="4"/>
      <c r="IF156" s="4"/>
      <c r="IG156" s="4"/>
    </row>
    <row r="157" spans="1:241" s="3" customFormat="1" ht="22.5" customHeight="1">
      <c r="A157" s="271"/>
      <c r="B157" s="293"/>
      <c r="C157" s="296"/>
      <c r="D157" s="297"/>
      <c r="E157" s="298"/>
      <c r="F157" s="170" t="s">
        <v>146</v>
      </c>
      <c r="G157" s="171">
        <f>SUM(G155:G156)</f>
        <v>800</v>
      </c>
      <c r="H157" s="171">
        <f>SUM(H155:H156)</f>
        <v>745</v>
      </c>
      <c r="I157" s="171">
        <f t="shared" ref="I157:K157" si="44">SUM(I155:I156)</f>
        <v>800</v>
      </c>
      <c r="J157" s="171">
        <f t="shared" si="44"/>
        <v>950</v>
      </c>
      <c r="K157" s="171">
        <f t="shared" si="44"/>
        <v>950</v>
      </c>
      <c r="L157" s="279"/>
      <c r="M157" s="280"/>
      <c r="N157" s="280"/>
      <c r="O157" s="281"/>
      <c r="R157" s="20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38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  <c r="IE157" s="4"/>
      <c r="IF157" s="4"/>
      <c r="IG157" s="4"/>
    </row>
    <row r="158" spans="1:241" s="3" customFormat="1" ht="34.5" customHeight="1">
      <c r="A158" s="271" t="s">
        <v>32</v>
      </c>
      <c r="B158" s="293" t="s">
        <v>15</v>
      </c>
      <c r="C158" s="296" t="s">
        <v>37</v>
      </c>
      <c r="D158" s="297" t="s">
        <v>129</v>
      </c>
      <c r="E158" s="303" t="s">
        <v>32</v>
      </c>
      <c r="F158" s="174" t="s">
        <v>199</v>
      </c>
      <c r="G158" s="69">
        <v>15</v>
      </c>
      <c r="H158" s="69">
        <v>16.5</v>
      </c>
      <c r="I158" s="90">
        <v>16.5</v>
      </c>
      <c r="J158" s="216">
        <v>17.3</v>
      </c>
      <c r="K158" s="216">
        <v>17.5</v>
      </c>
      <c r="L158" s="238" t="s">
        <v>133</v>
      </c>
      <c r="M158" s="129">
        <v>100</v>
      </c>
      <c r="N158" s="129">
        <v>100</v>
      </c>
      <c r="O158" s="129">
        <v>100</v>
      </c>
      <c r="R158" s="20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38">
        <v>9.4</v>
      </c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  <c r="IG158" s="4"/>
    </row>
    <row r="159" spans="1:241" s="3" customFormat="1" ht="18.75" customHeight="1">
      <c r="A159" s="271"/>
      <c r="B159" s="293"/>
      <c r="C159" s="296"/>
      <c r="D159" s="389"/>
      <c r="E159" s="303"/>
      <c r="F159" s="170" t="s">
        <v>146</v>
      </c>
      <c r="G159" s="171">
        <f t="shared" ref="G159:K159" si="45">SUM(G158)</f>
        <v>15</v>
      </c>
      <c r="H159" s="171">
        <f t="shared" si="45"/>
        <v>16.5</v>
      </c>
      <c r="I159" s="171">
        <f t="shared" si="45"/>
        <v>16.5</v>
      </c>
      <c r="J159" s="171">
        <f t="shared" si="45"/>
        <v>17.3</v>
      </c>
      <c r="K159" s="171">
        <f t="shared" si="45"/>
        <v>17.5</v>
      </c>
      <c r="L159" s="279"/>
      <c r="M159" s="280"/>
      <c r="N159" s="280"/>
      <c r="O159" s="281"/>
      <c r="R159" s="20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38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</row>
    <row r="160" spans="1:241" s="3" customFormat="1" ht="20.25" customHeight="1">
      <c r="A160" s="271" t="s">
        <v>32</v>
      </c>
      <c r="B160" s="293" t="s">
        <v>15</v>
      </c>
      <c r="C160" s="296" t="s">
        <v>38</v>
      </c>
      <c r="D160" s="297" t="s">
        <v>177</v>
      </c>
      <c r="E160" s="303" t="s">
        <v>36</v>
      </c>
      <c r="F160" s="174" t="s">
        <v>199</v>
      </c>
      <c r="G160" s="69">
        <v>1242.8</v>
      </c>
      <c r="H160" s="69"/>
      <c r="I160" s="90"/>
      <c r="J160" s="216"/>
      <c r="K160" s="216"/>
      <c r="L160" s="358" t="s">
        <v>239</v>
      </c>
      <c r="M160" s="374">
        <v>100</v>
      </c>
      <c r="N160" s="374">
        <v>100</v>
      </c>
      <c r="O160" s="374"/>
      <c r="R160" s="20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38">
        <v>9.4</v>
      </c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</row>
    <row r="161" spans="1:241" s="3" customFormat="1" ht="19.5" customHeight="1">
      <c r="A161" s="271"/>
      <c r="B161" s="293"/>
      <c r="C161" s="296"/>
      <c r="D161" s="297"/>
      <c r="E161" s="303"/>
      <c r="F161" s="159" t="s">
        <v>85</v>
      </c>
      <c r="G161" s="69">
        <v>39.9</v>
      </c>
      <c r="H161" s="69"/>
      <c r="I161" s="90"/>
      <c r="J161" s="216"/>
      <c r="K161" s="216"/>
      <c r="L161" s="359"/>
      <c r="M161" s="375"/>
      <c r="N161" s="375"/>
      <c r="O161" s="375"/>
      <c r="R161" s="20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38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  <c r="IG161" s="4"/>
    </row>
    <row r="162" spans="1:241" s="3" customFormat="1" ht="18.75" customHeight="1">
      <c r="A162" s="271"/>
      <c r="B162" s="293"/>
      <c r="C162" s="296"/>
      <c r="D162" s="297"/>
      <c r="E162" s="303"/>
      <c r="F162" s="170" t="s">
        <v>146</v>
      </c>
      <c r="G162" s="171">
        <f>SUM(G160:G161)</f>
        <v>1282.7</v>
      </c>
      <c r="H162" s="171">
        <f>SUM(H160:H161)</f>
        <v>0</v>
      </c>
      <c r="I162" s="171">
        <f t="shared" ref="I162:K162" si="46">SUM(I160:I161)</f>
        <v>0</v>
      </c>
      <c r="J162" s="171">
        <f t="shared" si="46"/>
        <v>0</v>
      </c>
      <c r="K162" s="171">
        <f t="shared" si="46"/>
        <v>0</v>
      </c>
      <c r="L162" s="279"/>
      <c r="M162" s="280"/>
      <c r="N162" s="280"/>
      <c r="O162" s="281"/>
      <c r="R162" s="20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38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  <c r="IG162" s="4"/>
    </row>
    <row r="163" spans="1:241" s="3" customFormat="1" ht="15.75" customHeight="1">
      <c r="A163" s="141" t="s">
        <v>32</v>
      </c>
      <c r="B163" s="142" t="s">
        <v>15</v>
      </c>
      <c r="C163" s="288" t="s">
        <v>147</v>
      </c>
      <c r="D163" s="288"/>
      <c r="E163" s="288"/>
      <c r="F163" s="288"/>
      <c r="G163" s="60">
        <f>SUM(G149+G152+G154+G157+G159+G162)</f>
        <v>4923</v>
      </c>
      <c r="H163" s="60">
        <f>SUM(H149+H152+H154+H157+H159+H162)</f>
        <v>3862.5</v>
      </c>
      <c r="I163" s="60">
        <f t="shared" ref="I163:K163" si="47">SUM(I149+I152+I154+I157+I159+I162)</f>
        <v>3917.5</v>
      </c>
      <c r="J163" s="60">
        <f t="shared" si="47"/>
        <v>4060.9</v>
      </c>
      <c r="K163" s="60">
        <f t="shared" si="47"/>
        <v>3174</v>
      </c>
      <c r="L163" s="330"/>
      <c r="M163" s="330"/>
      <c r="N163" s="330"/>
      <c r="O163" s="330"/>
      <c r="R163" s="20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38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  <c r="IG163" s="4"/>
    </row>
    <row r="164" spans="1:241" s="3" customFormat="1" ht="19.5" customHeight="1">
      <c r="A164" s="141" t="s">
        <v>32</v>
      </c>
      <c r="B164" s="142" t="s">
        <v>29</v>
      </c>
      <c r="C164" s="368" t="s">
        <v>188</v>
      </c>
      <c r="D164" s="369"/>
      <c r="E164" s="369"/>
      <c r="F164" s="369"/>
      <c r="G164" s="369"/>
      <c r="H164" s="369"/>
      <c r="I164" s="369"/>
      <c r="J164" s="369"/>
      <c r="K164" s="369"/>
      <c r="L164" s="369"/>
      <c r="M164" s="369"/>
      <c r="N164" s="369"/>
      <c r="O164" s="370"/>
      <c r="R164" s="20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38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  <c r="IG164" s="4"/>
    </row>
    <row r="165" spans="1:241" s="3" customFormat="1" ht="43.5" customHeight="1">
      <c r="A165" s="271" t="s">
        <v>32</v>
      </c>
      <c r="B165" s="293" t="s">
        <v>29</v>
      </c>
      <c r="C165" s="296" t="s">
        <v>15</v>
      </c>
      <c r="D165" s="297" t="s">
        <v>78</v>
      </c>
      <c r="E165" s="298" t="s">
        <v>251</v>
      </c>
      <c r="F165" s="206" t="s">
        <v>199</v>
      </c>
      <c r="G165" s="69">
        <v>14.5</v>
      </c>
      <c r="H165" s="69">
        <v>14.5</v>
      </c>
      <c r="I165" s="90">
        <v>14.5</v>
      </c>
      <c r="J165" s="208">
        <v>16.3</v>
      </c>
      <c r="K165" s="208">
        <v>16.3</v>
      </c>
      <c r="L165" s="245"/>
      <c r="M165" s="245"/>
      <c r="N165" s="245"/>
      <c r="O165" s="245"/>
      <c r="R165" s="20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38">
        <v>14.5</v>
      </c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</row>
    <row r="166" spans="1:241" s="3" customFormat="1" ht="19.5" customHeight="1">
      <c r="A166" s="271"/>
      <c r="B166" s="293"/>
      <c r="C166" s="296"/>
      <c r="D166" s="297"/>
      <c r="E166" s="298"/>
      <c r="F166" s="170" t="s">
        <v>146</v>
      </c>
      <c r="G166" s="171">
        <f t="shared" ref="G166:K166" si="48">G165</f>
        <v>14.5</v>
      </c>
      <c r="H166" s="171">
        <f t="shared" si="48"/>
        <v>14.5</v>
      </c>
      <c r="I166" s="171">
        <f t="shared" si="48"/>
        <v>14.5</v>
      </c>
      <c r="J166" s="171">
        <f t="shared" si="48"/>
        <v>16.3</v>
      </c>
      <c r="K166" s="171">
        <f t="shared" si="48"/>
        <v>16.3</v>
      </c>
      <c r="L166" s="279"/>
      <c r="M166" s="280"/>
      <c r="N166" s="280"/>
      <c r="O166" s="281"/>
      <c r="R166" s="20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38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  <c r="IG166" s="4"/>
    </row>
    <row r="167" spans="1:241" s="3" customFormat="1" ht="82.5" customHeight="1">
      <c r="A167" s="289" t="s">
        <v>32</v>
      </c>
      <c r="B167" s="292" t="s">
        <v>29</v>
      </c>
      <c r="C167" s="277" t="s">
        <v>29</v>
      </c>
      <c r="D167" s="273" t="s">
        <v>184</v>
      </c>
      <c r="E167" s="275" t="s">
        <v>49</v>
      </c>
      <c r="F167" s="178" t="s">
        <v>199</v>
      </c>
      <c r="G167" s="175"/>
      <c r="H167" s="175">
        <v>9.1</v>
      </c>
      <c r="I167" s="209"/>
      <c r="J167" s="176">
        <v>10</v>
      </c>
      <c r="K167" s="176">
        <v>10</v>
      </c>
      <c r="L167" s="238"/>
      <c r="M167" s="238"/>
      <c r="N167" s="238"/>
      <c r="O167" s="238"/>
      <c r="R167" s="20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38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</row>
    <row r="168" spans="1:241" s="3" customFormat="1" ht="19.5" customHeight="1">
      <c r="A168" s="315"/>
      <c r="B168" s="367"/>
      <c r="C168" s="278"/>
      <c r="D168" s="274"/>
      <c r="E168" s="276"/>
      <c r="F168" s="170" t="s">
        <v>146</v>
      </c>
      <c r="G168" s="171">
        <f>SUM(G167)</f>
        <v>0</v>
      </c>
      <c r="H168" s="171">
        <f>SUM(H167)</f>
        <v>9.1</v>
      </c>
      <c r="I168" s="171">
        <f t="shared" ref="I168:K168" si="49">SUM(I167)</f>
        <v>0</v>
      </c>
      <c r="J168" s="171">
        <f t="shared" si="49"/>
        <v>10</v>
      </c>
      <c r="K168" s="171">
        <f t="shared" si="49"/>
        <v>10</v>
      </c>
      <c r="L168" s="279"/>
      <c r="M168" s="280"/>
      <c r="N168" s="280"/>
      <c r="O168" s="281"/>
      <c r="R168" s="20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38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  <c r="IG168" s="4"/>
    </row>
    <row r="169" spans="1:241" s="3" customFormat="1" ht="18.600000000000001" customHeight="1">
      <c r="A169" s="141" t="s">
        <v>32</v>
      </c>
      <c r="B169" s="142" t="s">
        <v>29</v>
      </c>
      <c r="C169" s="288" t="s">
        <v>147</v>
      </c>
      <c r="D169" s="288"/>
      <c r="E169" s="288"/>
      <c r="F169" s="288"/>
      <c r="G169" s="60">
        <f>SUM(G166+G168)</f>
        <v>14.5</v>
      </c>
      <c r="H169" s="60">
        <f>SUM(H166+H168)</f>
        <v>23.6</v>
      </c>
      <c r="I169" s="60">
        <f t="shared" ref="I169:K169" si="50">SUM(I166+I168)</f>
        <v>14.5</v>
      </c>
      <c r="J169" s="60">
        <f t="shared" si="50"/>
        <v>26.3</v>
      </c>
      <c r="K169" s="60">
        <f t="shared" si="50"/>
        <v>26.3</v>
      </c>
      <c r="L169" s="330"/>
      <c r="M169" s="330"/>
      <c r="N169" s="330"/>
      <c r="O169" s="330"/>
      <c r="R169" s="20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38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  <c r="IG169" s="4"/>
    </row>
    <row r="170" spans="1:241" s="3" customFormat="1" ht="18.600000000000001" customHeight="1">
      <c r="A170" s="141" t="s">
        <v>32</v>
      </c>
      <c r="B170" s="382" t="s">
        <v>148</v>
      </c>
      <c r="C170" s="382" t="e">
        <f>SUM(#REF!+C169)</f>
        <v>#REF!</v>
      </c>
      <c r="D170" s="382" t="e">
        <f>SUM(#REF!+D169)</f>
        <v>#REF!</v>
      </c>
      <c r="E170" s="382" t="e">
        <f>SUM(#REF!+E169)</f>
        <v>#REF!</v>
      </c>
      <c r="F170" s="382" t="e">
        <f>SUM(#REF!+F169)</f>
        <v>#REF!</v>
      </c>
      <c r="G170" s="155">
        <f t="shared" ref="G170:K170" si="51">SUM(G163+G169)</f>
        <v>4937.5</v>
      </c>
      <c r="H170" s="155">
        <f t="shared" si="51"/>
        <v>3886.1</v>
      </c>
      <c r="I170" s="155">
        <f t="shared" si="51"/>
        <v>3932</v>
      </c>
      <c r="J170" s="155">
        <f t="shared" si="51"/>
        <v>4087.2000000000003</v>
      </c>
      <c r="K170" s="155">
        <f t="shared" si="51"/>
        <v>3200.3</v>
      </c>
      <c r="L170" s="272"/>
      <c r="M170" s="272"/>
      <c r="N170" s="272"/>
      <c r="O170" s="272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38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  <c r="IG170" s="4"/>
    </row>
    <row r="171" spans="1:241" s="3" customFormat="1" ht="18" customHeight="1">
      <c r="A171" s="285" t="s">
        <v>149</v>
      </c>
      <c r="B171" s="286"/>
      <c r="C171" s="286"/>
      <c r="D171" s="286"/>
      <c r="E171" s="286"/>
      <c r="F171" s="287"/>
      <c r="G171" s="135">
        <f>SUM(G116+G144+G170)</f>
        <v>11959</v>
      </c>
      <c r="H171" s="135">
        <f>SUM(H116+H144+H170)</f>
        <v>11759.8</v>
      </c>
      <c r="I171" s="135">
        <f>SUM(I116+I144+I170)</f>
        <v>12067.725999999999</v>
      </c>
      <c r="J171" s="135">
        <f>SUM(J116+J144+J170)</f>
        <v>12169.900000000001</v>
      </c>
      <c r="K171" s="135">
        <f>SUM(K116+K144+K170)</f>
        <v>11563.600000000002</v>
      </c>
      <c r="L171" s="388"/>
      <c r="M171" s="388"/>
      <c r="N171" s="388"/>
      <c r="O171" s="388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38"/>
      <c r="GA171" s="4"/>
      <c r="GB171" s="4"/>
      <c r="GC171" s="4"/>
      <c r="GD171" s="4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4"/>
      <c r="GP171" s="4"/>
      <c r="GQ171" s="4"/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  <c r="HU171" s="4"/>
      <c r="HV171" s="4"/>
      <c r="HW171" s="4"/>
      <c r="HX171" s="4"/>
      <c r="HY171" s="4"/>
      <c r="HZ171" s="4"/>
      <c r="IA171" s="4"/>
      <c r="IB171" s="4"/>
      <c r="IC171" s="4"/>
      <c r="ID171" s="4"/>
      <c r="IE171" s="4"/>
      <c r="IF171" s="4"/>
      <c r="IG171" s="4"/>
    </row>
    <row r="172" spans="1:241" s="2" customFormat="1" ht="15.75" hidden="1">
      <c r="A172" s="68"/>
      <c r="B172" s="68"/>
      <c r="C172" s="68"/>
      <c r="D172" s="68"/>
      <c r="E172" s="121" t="s">
        <v>220</v>
      </c>
      <c r="F172" s="134" t="s">
        <v>25</v>
      </c>
      <c r="G172" s="117">
        <f>SUM(G23+G37+G40+G96+G99+G103+G113+G120+G123+G133+G138+G141+G147+G150+G153+G155+G158+G160+G165+G167)</f>
        <v>8403.6</v>
      </c>
      <c r="H172" s="132">
        <f t="shared" ref="H172:K172" si="52">SUM(H23+H37+H40+H96+H99+H103+H113+H120+H123+H133+H138+H141+H147+H150+H153+H155+H158+H160+H165+H167)</f>
        <v>7742.6999999999989</v>
      </c>
      <c r="I172" s="132">
        <f t="shared" si="52"/>
        <v>8111.9999999999982</v>
      </c>
      <c r="J172" s="132">
        <f t="shared" si="52"/>
        <v>8321.3999999999978</v>
      </c>
      <c r="K172" s="132">
        <f t="shared" si="52"/>
        <v>8573.9</v>
      </c>
      <c r="L172" s="68"/>
      <c r="M172" s="68"/>
      <c r="N172" s="68"/>
      <c r="O172" s="68"/>
      <c r="P172" s="26"/>
      <c r="AN172" s="35"/>
    </row>
    <row r="173" spans="1:241" s="2" customFormat="1" ht="15.75" hidden="1">
      <c r="A173" s="68"/>
      <c r="B173" s="68"/>
      <c r="C173" s="68"/>
      <c r="D173" s="68"/>
      <c r="E173" s="121" t="s">
        <v>221</v>
      </c>
      <c r="F173" s="134" t="s">
        <v>80</v>
      </c>
      <c r="G173" s="69">
        <f>SUM(G148+G100+G104+G107+G109+G121+G24+G124+G134+G151+G156+G161)</f>
        <v>2852.7000000000003</v>
      </c>
      <c r="H173" s="69">
        <f>SUM(H148+H100+H104+H107+H109+H121+H24+H124+H134+H151+H156+H161)</f>
        <v>3246.2999999999997</v>
      </c>
      <c r="I173" s="105">
        <f>SUM(I148+I100+I104+I107+I109+I121+I24+I124+I134+I151+I156+I161)</f>
        <v>3260.9999999999995</v>
      </c>
      <c r="J173" s="69">
        <f>SUM(J148+J100+J104+J107+J109+J121+J24+J124+J134+J151+J156+J161)</f>
        <v>3142.1</v>
      </c>
      <c r="K173" s="69">
        <f>SUM(K148+K100+K104+K107+K109+K121+K24+K124+K134+K151+K156+K161)</f>
        <v>2462.6999999999998</v>
      </c>
      <c r="L173" s="68"/>
      <c r="M173" s="68"/>
      <c r="N173" s="68"/>
      <c r="O173" s="68"/>
      <c r="P173" s="26"/>
      <c r="AN173" s="35"/>
    </row>
    <row r="174" spans="1:241" s="2" customFormat="1" ht="15.75" hidden="1">
      <c r="A174" s="68"/>
      <c r="B174" s="68"/>
      <c r="C174" s="68"/>
      <c r="D174" s="68"/>
      <c r="E174" s="121" t="s">
        <v>222</v>
      </c>
      <c r="F174" s="134" t="s">
        <v>81</v>
      </c>
      <c r="G174" s="117">
        <f>SUM(G26+G44)</f>
        <v>1</v>
      </c>
      <c r="H174" s="124">
        <f>SUM(H26+H44)</f>
        <v>1</v>
      </c>
      <c r="I174" s="62">
        <f>SUM(I26)</f>
        <v>1</v>
      </c>
      <c r="J174" s="117">
        <f>SUM(J26)</f>
        <v>1.1000000000000001</v>
      </c>
      <c r="K174" s="117">
        <f>SUM(K26)</f>
        <v>1.1000000000000001</v>
      </c>
      <c r="L174" s="68"/>
      <c r="M174" s="68"/>
      <c r="N174" s="68"/>
      <c r="O174" s="68"/>
      <c r="P174" s="26"/>
      <c r="AN174" s="35"/>
    </row>
    <row r="175" spans="1:241" s="2" customFormat="1" ht="15.75" hidden="1">
      <c r="A175" s="68"/>
      <c r="B175" s="68"/>
      <c r="C175" s="68"/>
      <c r="D175" s="68"/>
      <c r="E175" s="121" t="s">
        <v>223</v>
      </c>
      <c r="F175" s="134" t="s">
        <v>35</v>
      </c>
      <c r="G175" s="117">
        <f>SUM(G25+G41)</f>
        <v>0</v>
      </c>
      <c r="H175" s="130">
        <f>SUM(H25+H41)</f>
        <v>0</v>
      </c>
      <c r="I175" s="132">
        <f>SUM(I25+I41+I55)</f>
        <v>40.525999999999996</v>
      </c>
      <c r="J175" s="130">
        <f>SUM(J25+J41)</f>
        <v>86.6</v>
      </c>
      <c r="K175" s="130">
        <f>SUM(K25+K41)</f>
        <v>86.6</v>
      </c>
      <c r="L175" s="68"/>
      <c r="M175" s="68"/>
      <c r="N175" s="68"/>
      <c r="O175" s="68"/>
      <c r="P175" s="26"/>
      <c r="AN175" s="35"/>
    </row>
    <row r="176" spans="1:241" s="2" customFormat="1" ht="15.75" hidden="1">
      <c r="A176" s="68"/>
      <c r="B176" s="68"/>
      <c r="C176" s="68"/>
      <c r="D176" s="68"/>
      <c r="E176" s="121" t="s">
        <v>224</v>
      </c>
      <c r="F176" s="134" t="s">
        <v>198</v>
      </c>
      <c r="G176" s="117">
        <f>SUM(G129)</f>
        <v>72.8</v>
      </c>
      <c r="H176" s="119">
        <f>SUM(H129)</f>
        <v>0</v>
      </c>
      <c r="I176" s="62">
        <f>SUM(I129)</f>
        <v>72.400000000000006</v>
      </c>
      <c r="J176" s="110">
        <f>SUM(J129)</f>
        <v>0</v>
      </c>
      <c r="K176" s="110">
        <f>SUM(K129)</f>
        <v>0</v>
      </c>
      <c r="L176" s="68"/>
      <c r="M176" s="68"/>
      <c r="N176" s="68"/>
      <c r="O176" s="68"/>
      <c r="P176" s="26"/>
      <c r="AN176" s="35"/>
    </row>
    <row r="177" spans="1:241" s="2" customFormat="1" ht="15.75" hidden="1">
      <c r="A177" s="68"/>
      <c r="B177" s="68"/>
      <c r="C177" s="68"/>
      <c r="D177" s="68"/>
      <c r="E177" s="121" t="s">
        <v>225</v>
      </c>
      <c r="F177" s="134" t="s">
        <v>112</v>
      </c>
      <c r="G177" s="117">
        <f>SUM(G48+G50+G52+G54+G57+G59+G61+G63+G65+G67+G69+G71+G73+G75+G77+G79+G81+G83+G85+G87+G89+G92)</f>
        <v>478.90000000000009</v>
      </c>
      <c r="H177" s="130">
        <f>SUM(H48+H50+H52+H54+H57+H59+H61+H63+H65+H67+H69+H71+H73+H75+H77+H79+H81+H83+H85+H87+H89+H92)</f>
        <v>397.50000000000011</v>
      </c>
      <c r="I177" s="132">
        <f>SUM(I48+I50+I52+I54+I57+I59+I61+I63+I65+I67+I69+I71+I73+I75+I77+I79+I81+I83+I85+I87+I89+I92)</f>
        <v>408.80000000000013</v>
      </c>
      <c r="J177" s="130">
        <f>SUM(J48+J50+J52+J54+J57+J59+J61+J63+J65+J67+J69+J71+J73+J75+J77+J79+J81+J83+J85+J87+J89+J92)</f>
        <v>418.7</v>
      </c>
      <c r="K177" s="130">
        <f>SUM(K48+K50+K52+K54+K57+K59+K61+K63+K65+K67+K69+K71+K73+K75+K77+K79+K81+K83+K85+K87+K89+K92)</f>
        <v>439.3</v>
      </c>
      <c r="L177" s="68"/>
      <c r="M177" s="68"/>
      <c r="N177" s="68"/>
      <c r="O177" s="68"/>
      <c r="P177" s="26"/>
      <c r="AN177" s="35"/>
    </row>
    <row r="178" spans="1:241" s="2" customFormat="1" ht="15.75" hidden="1">
      <c r="A178" s="68"/>
      <c r="B178" s="68"/>
      <c r="C178" s="68"/>
      <c r="D178" s="68"/>
      <c r="E178" s="121" t="s">
        <v>226</v>
      </c>
      <c r="F178" s="134" t="s">
        <v>50</v>
      </c>
      <c r="G178" s="117">
        <f>SUM(G101+G105+G125)</f>
        <v>150</v>
      </c>
      <c r="H178" s="119">
        <f>SUM(H101+H105+H125)</f>
        <v>372</v>
      </c>
      <c r="I178" s="62">
        <f>SUM(I101+I105+I125)</f>
        <v>172</v>
      </c>
      <c r="J178" s="104">
        <f>SUM(J101+J105+J125)</f>
        <v>200</v>
      </c>
      <c r="K178" s="104">
        <f>SUM(K101+K105+K125)</f>
        <v>0</v>
      </c>
      <c r="L178" s="68"/>
      <c r="M178" s="68"/>
      <c r="N178" s="68"/>
      <c r="O178" s="68"/>
      <c r="P178" s="26"/>
      <c r="AN178" s="35"/>
    </row>
    <row r="179" spans="1:241" s="2" customFormat="1" ht="15.75" hidden="1">
      <c r="A179" s="68"/>
      <c r="B179" s="68"/>
      <c r="C179" s="68"/>
      <c r="D179" s="68"/>
      <c r="E179" s="121" t="s">
        <v>217</v>
      </c>
      <c r="F179" s="134" t="s">
        <v>54</v>
      </c>
      <c r="G179" s="91">
        <f>SUM(G139)</f>
        <v>0</v>
      </c>
      <c r="H179" s="119">
        <f>SUM(H139)</f>
        <v>0</v>
      </c>
      <c r="I179" s="62">
        <f>SUM(I139)</f>
        <v>0</v>
      </c>
      <c r="J179" s="91">
        <f>SUM(J139)</f>
        <v>0</v>
      </c>
      <c r="K179" s="91">
        <f>SUM(K139)</f>
        <v>0</v>
      </c>
      <c r="L179" s="68"/>
      <c r="M179" s="68"/>
      <c r="N179" s="68"/>
      <c r="O179" s="68"/>
      <c r="P179" s="26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36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/>
      <c r="IG179"/>
    </row>
    <row r="180" spans="1:241" s="2" customFormat="1" ht="13.5" hidden="1" customHeight="1">
      <c r="A180" s="68"/>
      <c r="B180" s="68"/>
      <c r="C180" s="68"/>
      <c r="D180" s="68"/>
      <c r="E180" s="68"/>
      <c r="F180" s="70" t="s">
        <v>69</v>
      </c>
      <c r="G180" s="71">
        <f t="shared" ref="G180:K180" si="53">SUM(G172:G179)</f>
        <v>11959</v>
      </c>
      <c r="H180" s="71">
        <f t="shared" si="53"/>
        <v>11759.499999999998</v>
      </c>
      <c r="I180" s="71">
        <f t="shared" si="53"/>
        <v>12067.725999999997</v>
      </c>
      <c r="J180" s="71">
        <f t="shared" si="53"/>
        <v>12169.9</v>
      </c>
      <c r="K180" s="71">
        <f t="shared" si="53"/>
        <v>11563.599999999999</v>
      </c>
      <c r="L180" s="68"/>
      <c r="M180" s="68"/>
      <c r="N180" s="68"/>
      <c r="O180" s="68"/>
      <c r="P180" s="26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37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/>
      <c r="IG180"/>
    </row>
    <row r="181" spans="1:241" s="84" customFormat="1" ht="17.25" customHeight="1">
      <c r="A181" s="80"/>
      <c r="B181" s="80"/>
      <c r="C181" s="80"/>
      <c r="D181" s="80"/>
      <c r="E181" s="80"/>
      <c r="F181" s="81"/>
      <c r="G181" s="82"/>
      <c r="H181" s="82"/>
      <c r="I181" s="138"/>
      <c r="J181" s="82"/>
      <c r="K181" s="82"/>
      <c r="L181" s="80"/>
      <c r="M181" s="80"/>
      <c r="N181" s="80"/>
      <c r="O181" s="80"/>
      <c r="P181" s="83"/>
      <c r="IF181" s="85"/>
      <c r="IG181" s="85"/>
    </row>
    <row r="182" spans="1:241" s="53" customFormat="1" ht="18" customHeight="1">
      <c r="A182" s="266" t="s">
        <v>231</v>
      </c>
      <c r="B182" s="266"/>
      <c r="C182" s="266"/>
      <c r="D182" s="266"/>
      <c r="E182" s="266"/>
      <c r="F182" s="266"/>
      <c r="G182" s="266"/>
      <c r="H182" s="266"/>
      <c r="I182" s="266"/>
      <c r="J182" s="266"/>
      <c r="K182" s="266"/>
      <c r="L182" s="74"/>
      <c r="M182" s="74"/>
      <c r="N182" s="74"/>
      <c r="O182" s="74"/>
      <c r="P182" s="50"/>
      <c r="Q182" s="51"/>
      <c r="R182" s="52"/>
      <c r="S182" s="52"/>
      <c r="T182" s="52"/>
      <c r="U182" s="52"/>
      <c r="V182" s="52"/>
      <c r="W182" s="52"/>
      <c r="X182" s="52"/>
      <c r="Y182" s="52"/>
      <c r="Z182" s="52"/>
    </row>
    <row r="183" spans="1:241" s="53" customFormat="1" ht="12.75" customHeight="1">
      <c r="A183" s="72"/>
      <c r="B183" s="72"/>
      <c r="C183" s="72"/>
      <c r="D183" s="94"/>
      <c r="E183" s="94"/>
      <c r="F183" s="133"/>
      <c r="G183" s="94"/>
      <c r="H183" s="120"/>
      <c r="I183" s="133"/>
      <c r="J183" s="73"/>
      <c r="K183" s="127" t="s">
        <v>77</v>
      </c>
      <c r="L183" s="74"/>
      <c r="M183" s="74"/>
      <c r="N183" s="74"/>
      <c r="O183" s="74"/>
      <c r="P183" s="50"/>
      <c r="Q183" s="51"/>
      <c r="R183" s="52"/>
      <c r="S183" s="52"/>
      <c r="T183" s="52"/>
      <c r="U183" s="52"/>
      <c r="V183" s="52"/>
      <c r="W183" s="52"/>
      <c r="X183" s="52"/>
      <c r="Y183" s="52"/>
      <c r="Z183" s="52"/>
    </row>
    <row r="184" spans="1:241" s="53" customFormat="1" ht="48" customHeight="1">
      <c r="A184" s="128" t="s">
        <v>232</v>
      </c>
      <c r="B184" s="267" t="s">
        <v>79</v>
      </c>
      <c r="C184" s="267"/>
      <c r="D184" s="267"/>
      <c r="E184" s="267"/>
      <c r="F184" s="267"/>
      <c r="G184" s="77" t="s">
        <v>236</v>
      </c>
      <c r="H184" s="77" t="s">
        <v>218</v>
      </c>
      <c r="I184" s="77" t="s">
        <v>219</v>
      </c>
      <c r="J184" s="77" t="s">
        <v>114</v>
      </c>
      <c r="K184" s="77" t="s">
        <v>178</v>
      </c>
      <c r="L184" s="74"/>
      <c r="M184" s="74"/>
      <c r="N184" s="74"/>
      <c r="O184" s="74"/>
      <c r="P184" s="50"/>
      <c r="Q184" s="51"/>
      <c r="R184" s="52"/>
      <c r="S184" s="52"/>
      <c r="T184" s="52"/>
      <c r="U184" s="52"/>
      <c r="V184" s="52"/>
      <c r="W184" s="52"/>
      <c r="X184" s="52"/>
      <c r="Y184" s="52"/>
      <c r="Z184" s="52"/>
    </row>
    <row r="185" spans="1:241" s="53" customFormat="1" ht="18" customHeight="1">
      <c r="A185" s="70" t="s">
        <v>59</v>
      </c>
      <c r="B185" s="316" t="s">
        <v>234</v>
      </c>
      <c r="C185" s="264"/>
      <c r="D185" s="264"/>
      <c r="E185" s="264"/>
      <c r="F185" s="264"/>
      <c r="G185" s="71">
        <f>SUM(G186:G195)</f>
        <v>11886.2</v>
      </c>
      <c r="H185" s="71">
        <f t="shared" ref="H185:K185" si="54">SUM(H186:H195)</f>
        <v>11759.499999999998</v>
      </c>
      <c r="I185" s="71">
        <f t="shared" si="54"/>
        <v>11995.325999999997</v>
      </c>
      <c r="J185" s="71">
        <f t="shared" si="54"/>
        <v>12169.9</v>
      </c>
      <c r="K185" s="71">
        <f t="shared" si="54"/>
        <v>11563.599999999999</v>
      </c>
      <c r="L185" s="74"/>
      <c r="M185" s="74"/>
      <c r="N185" s="74"/>
      <c r="O185" s="74"/>
      <c r="P185" s="50"/>
      <c r="Q185" s="51"/>
      <c r="R185" s="52"/>
      <c r="S185" s="52"/>
      <c r="T185" s="52"/>
      <c r="U185" s="52"/>
      <c r="V185" s="52"/>
      <c r="W185" s="52"/>
      <c r="X185" s="52"/>
      <c r="Y185" s="52"/>
      <c r="Z185" s="52"/>
    </row>
    <row r="186" spans="1:241" s="53" customFormat="1" ht="18" customHeight="1">
      <c r="A186" s="125" t="s">
        <v>199</v>
      </c>
      <c r="B186" s="263" t="s">
        <v>60</v>
      </c>
      <c r="C186" s="264"/>
      <c r="D186" s="264"/>
      <c r="E186" s="264"/>
      <c r="F186" s="264"/>
      <c r="G186" s="69">
        <f>G172</f>
        <v>8403.6</v>
      </c>
      <c r="H186" s="78">
        <f t="shared" ref="H186:K186" si="55">H172</f>
        <v>7742.6999999999989</v>
      </c>
      <c r="I186" s="90">
        <f t="shared" si="55"/>
        <v>8111.9999999999982</v>
      </c>
      <c r="J186" s="78">
        <f t="shared" si="55"/>
        <v>8321.3999999999978</v>
      </c>
      <c r="K186" s="78">
        <f t="shared" si="55"/>
        <v>8573.9</v>
      </c>
      <c r="L186" s="74"/>
      <c r="M186" s="74"/>
      <c r="N186" s="74"/>
      <c r="O186" s="74"/>
      <c r="P186" s="50"/>
      <c r="Q186" s="51"/>
      <c r="R186" s="52"/>
      <c r="S186" s="52"/>
      <c r="T186" s="52"/>
      <c r="U186" s="52"/>
      <c r="V186" s="52"/>
      <c r="W186" s="52"/>
      <c r="X186" s="52"/>
      <c r="Y186" s="52"/>
      <c r="Z186" s="52"/>
    </row>
    <row r="187" spans="1:241" s="53" customFormat="1" ht="16.5" customHeight="1">
      <c r="A187" s="125" t="s">
        <v>213</v>
      </c>
      <c r="B187" s="263" t="s">
        <v>206</v>
      </c>
      <c r="C187" s="264"/>
      <c r="D187" s="264"/>
      <c r="E187" s="264"/>
      <c r="F187" s="264"/>
      <c r="G187" s="69"/>
      <c r="H187" s="125"/>
      <c r="I187" s="86"/>
      <c r="J187" s="125"/>
      <c r="K187" s="125"/>
      <c r="L187" s="74"/>
      <c r="M187" s="74"/>
      <c r="N187" s="74"/>
      <c r="O187" s="74"/>
      <c r="P187" s="50"/>
      <c r="Q187" s="51"/>
      <c r="R187" s="52"/>
      <c r="S187" s="52"/>
      <c r="T187" s="52"/>
      <c r="U187" s="52"/>
      <c r="V187" s="52"/>
      <c r="W187" s="52"/>
      <c r="X187" s="52"/>
      <c r="Y187" s="52"/>
      <c r="Z187" s="52"/>
    </row>
    <row r="188" spans="1:241" s="53" customFormat="1" ht="19.5" customHeight="1">
      <c r="A188" s="125" t="s">
        <v>200</v>
      </c>
      <c r="B188" s="265" t="s">
        <v>207</v>
      </c>
      <c r="C188" s="264"/>
      <c r="D188" s="264"/>
      <c r="E188" s="264"/>
      <c r="F188" s="264"/>
      <c r="G188" s="69"/>
      <c r="H188" s="76"/>
      <c r="I188" s="93"/>
      <c r="J188" s="78"/>
      <c r="K188" s="78"/>
      <c r="L188" s="74"/>
      <c r="M188" s="74"/>
      <c r="N188" s="74"/>
      <c r="O188" s="74"/>
      <c r="P188" s="50"/>
      <c r="Q188" s="51"/>
      <c r="R188" s="52"/>
      <c r="S188" s="52"/>
      <c r="T188" s="52"/>
      <c r="U188" s="52"/>
      <c r="V188" s="52"/>
      <c r="W188" s="52"/>
      <c r="X188" s="52"/>
      <c r="Y188" s="52"/>
      <c r="Z188" s="52"/>
    </row>
    <row r="189" spans="1:241" s="53" customFormat="1" ht="19.5" customHeight="1">
      <c r="A189" s="125" t="s">
        <v>214</v>
      </c>
      <c r="B189" s="282" t="s">
        <v>208</v>
      </c>
      <c r="C189" s="283"/>
      <c r="D189" s="283"/>
      <c r="E189" s="283"/>
      <c r="F189" s="284"/>
      <c r="G189" s="69">
        <f>G177</f>
        <v>478.90000000000009</v>
      </c>
      <c r="H189" s="78">
        <f t="shared" ref="H189:K189" si="56">H177</f>
        <v>397.50000000000011</v>
      </c>
      <c r="I189" s="90">
        <f t="shared" si="56"/>
        <v>408.80000000000013</v>
      </c>
      <c r="J189" s="78">
        <f t="shared" si="56"/>
        <v>418.7</v>
      </c>
      <c r="K189" s="78">
        <f t="shared" si="56"/>
        <v>439.3</v>
      </c>
      <c r="L189" s="74"/>
      <c r="M189" s="74"/>
      <c r="N189" s="74"/>
      <c r="O189" s="74"/>
      <c r="P189" s="50"/>
      <c r="Q189" s="51"/>
      <c r="R189" s="52"/>
      <c r="S189" s="52"/>
      <c r="T189" s="52"/>
      <c r="U189" s="52"/>
      <c r="V189" s="52"/>
      <c r="W189" s="52"/>
      <c r="X189" s="52"/>
      <c r="Y189" s="52"/>
      <c r="Z189" s="52"/>
    </row>
    <row r="190" spans="1:241" s="53" customFormat="1" ht="20.25" customHeight="1">
      <c r="A190" s="125" t="s">
        <v>202</v>
      </c>
      <c r="B190" s="265" t="s">
        <v>209</v>
      </c>
      <c r="C190" s="264"/>
      <c r="D190" s="264"/>
      <c r="E190" s="264"/>
      <c r="F190" s="264"/>
      <c r="G190" s="69">
        <f>G175</f>
        <v>0</v>
      </c>
      <c r="H190" s="78">
        <f t="shared" ref="H190:K190" si="57">H175</f>
        <v>0</v>
      </c>
      <c r="I190" s="90">
        <f>I175</f>
        <v>40.525999999999996</v>
      </c>
      <c r="J190" s="78">
        <f t="shared" si="57"/>
        <v>86.6</v>
      </c>
      <c r="K190" s="78">
        <f t="shared" si="57"/>
        <v>86.6</v>
      </c>
      <c r="L190" s="74"/>
      <c r="M190" s="74"/>
      <c r="N190" s="74"/>
      <c r="O190" s="74"/>
      <c r="P190" s="50"/>
      <c r="Q190" s="51"/>
      <c r="R190" s="52"/>
      <c r="S190" s="52"/>
      <c r="T190" s="52"/>
      <c r="U190" s="52"/>
      <c r="V190" s="52"/>
      <c r="W190" s="52"/>
      <c r="X190" s="52"/>
      <c r="Y190" s="52"/>
      <c r="Z190" s="52"/>
    </row>
    <row r="191" spans="1:241" s="53" customFormat="1" ht="21.75" customHeight="1">
      <c r="A191" s="125" t="s">
        <v>215</v>
      </c>
      <c r="B191" s="265" t="s">
        <v>210</v>
      </c>
      <c r="C191" s="264"/>
      <c r="D191" s="264"/>
      <c r="E191" s="264"/>
      <c r="F191" s="264"/>
      <c r="G191" s="69"/>
      <c r="H191" s="78"/>
      <c r="I191" s="90"/>
      <c r="J191" s="78"/>
      <c r="K191" s="78"/>
      <c r="L191" s="74"/>
      <c r="M191" s="74"/>
      <c r="N191" s="74"/>
      <c r="O191" s="74"/>
      <c r="P191" s="50"/>
      <c r="Q191" s="51"/>
      <c r="R191" s="52"/>
      <c r="S191" s="52"/>
      <c r="T191" s="52"/>
      <c r="U191" s="52"/>
      <c r="V191" s="52"/>
      <c r="W191" s="52"/>
      <c r="X191" s="52"/>
      <c r="Y191" s="52"/>
      <c r="Z191" s="52"/>
    </row>
    <row r="192" spans="1:241" s="53" customFormat="1" ht="27" customHeight="1">
      <c r="A192" s="125" t="s">
        <v>201</v>
      </c>
      <c r="B192" s="265" t="s">
        <v>227</v>
      </c>
      <c r="C192" s="264"/>
      <c r="D192" s="264"/>
      <c r="E192" s="264"/>
      <c r="F192" s="264"/>
      <c r="G192" s="69"/>
      <c r="H192" s="125"/>
      <c r="I192" s="86"/>
      <c r="J192" s="125"/>
      <c r="K192" s="125"/>
      <c r="L192" s="74"/>
      <c r="M192" s="74"/>
      <c r="N192" s="74"/>
      <c r="O192" s="74"/>
      <c r="P192" s="50"/>
      <c r="Q192" s="51"/>
      <c r="R192" s="52"/>
      <c r="S192" s="52"/>
      <c r="T192" s="52"/>
      <c r="U192" s="52"/>
      <c r="V192" s="52"/>
      <c r="W192" s="52"/>
      <c r="X192" s="52"/>
      <c r="Y192" s="52"/>
      <c r="Z192" s="52"/>
    </row>
    <row r="193" spans="1:239" s="53" customFormat="1" ht="19.5" customHeight="1">
      <c r="A193" s="125" t="s">
        <v>216</v>
      </c>
      <c r="B193" s="265" t="s">
        <v>228</v>
      </c>
      <c r="C193" s="264"/>
      <c r="D193" s="264"/>
      <c r="E193" s="264"/>
      <c r="F193" s="264"/>
      <c r="G193" s="69">
        <f>G178</f>
        <v>150</v>
      </c>
      <c r="H193" s="78">
        <f t="shared" ref="H193:K193" si="58">H178</f>
        <v>372</v>
      </c>
      <c r="I193" s="90">
        <f t="shared" si="58"/>
        <v>172</v>
      </c>
      <c r="J193" s="78">
        <f t="shared" si="58"/>
        <v>200</v>
      </c>
      <c r="K193" s="78">
        <f t="shared" si="58"/>
        <v>0</v>
      </c>
      <c r="L193" s="74"/>
      <c r="M193" s="74"/>
      <c r="N193" s="74"/>
      <c r="O193" s="74"/>
      <c r="P193" s="50"/>
      <c r="Q193" s="51"/>
      <c r="R193" s="52"/>
      <c r="S193" s="52"/>
      <c r="T193" s="52"/>
      <c r="U193" s="52"/>
      <c r="V193" s="52"/>
      <c r="W193" s="52"/>
      <c r="X193" s="52"/>
      <c r="Y193" s="52"/>
      <c r="Z193" s="52"/>
    </row>
    <row r="194" spans="1:239" s="53" customFormat="1" ht="18.75" customHeight="1">
      <c r="A194" s="125" t="s">
        <v>203</v>
      </c>
      <c r="B194" s="265" t="s">
        <v>211</v>
      </c>
      <c r="C194" s="264"/>
      <c r="D194" s="264"/>
      <c r="E194" s="264"/>
      <c r="F194" s="264"/>
      <c r="G194" s="69">
        <f>G174</f>
        <v>1</v>
      </c>
      <c r="H194" s="78">
        <f t="shared" ref="H194:K194" si="59">H174</f>
        <v>1</v>
      </c>
      <c r="I194" s="90">
        <f t="shared" si="59"/>
        <v>1</v>
      </c>
      <c r="J194" s="78">
        <f t="shared" si="59"/>
        <v>1.1000000000000001</v>
      </c>
      <c r="K194" s="78">
        <f t="shared" si="59"/>
        <v>1.1000000000000001</v>
      </c>
      <c r="L194" s="74"/>
      <c r="M194" s="74"/>
      <c r="N194" s="74"/>
      <c r="O194" s="74"/>
      <c r="P194" s="50"/>
      <c r="Q194" s="51"/>
      <c r="R194" s="52"/>
      <c r="S194" s="52"/>
      <c r="T194" s="52"/>
      <c r="U194" s="52"/>
      <c r="V194" s="52"/>
      <c r="W194" s="52"/>
      <c r="X194" s="52"/>
      <c r="Y194" s="52"/>
      <c r="Z194" s="52"/>
    </row>
    <row r="195" spans="1:239" s="53" customFormat="1" ht="36.75" customHeight="1">
      <c r="A195" s="125" t="s">
        <v>85</v>
      </c>
      <c r="B195" s="265" t="s">
        <v>233</v>
      </c>
      <c r="C195" s="270"/>
      <c r="D195" s="270"/>
      <c r="E195" s="270"/>
      <c r="F195" s="270"/>
      <c r="G195" s="69">
        <f>G173</f>
        <v>2852.7000000000003</v>
      </c>
      <c r="H195" s="78">
        <f t="shared" ref="H195:K195" si="60">H173</f>
        <v>3246.2999999999997</v>
      </c>
      <c r="I195" s="90">
        <f t="shared" si="60"/>
        <v>3260.9999999999995</v>
      </c>
      <c r="J195" s="78">
        <f t="shared" si="60"/>
        <v>3142.1</v>
      </c>
      <c r="K195" s="78">
        <f t="shared" si="60"/>
        <v>2462.6999999999998</v>
      </c>
      <c r="L195" s="74"/>
      <c r="M195" s="74"/>
      <c r="N195" s="74"/>
      <c r="O195" s="74"/>
      <c r="P195" s="50"/>
      <c r="Q195" s="51"/>
      <c r="R195" s="52"/>
      <c r="S195" s="52"/>
      <c r="T195" s="52"/>
      <c r="U195" s="52"/>
      <c r="V195" s="52"/>
      <c r="W195" s="52"/>
      <c r="X195" s="52"/>
      <c r="Y195" s="52"/>
      <c r="Z195" s="52"/>
    </row>
    <row r="196" spans="1:239" s="53" customFormat="1" ht="16.5" customHeight="1">
      <c r="A196" s="70" t="s">
        <v>61</v>
      </c>
      <c r="B196" s="268" t="s">
        <v>235</v>
      </c>
      <c r="C196" s="269"/>
      <c r="D196" s="269"/>
      <c r="E196" s="269"/>
      <c r="F196" s="269"/>
      <c r="G196" s="123">
        <f>G197+G198+G199</f>
        <v>72.8</v>
      </c>
      <c r="H196" s="123">
        <f t="shared" ref="H196:K196" si="61">H197+H198+H199</f>
        <v>0</v>
      </c>
      <c r="I196" s="123">
        <f t="shared" si="61"/>
        <v>72.400000000000006</v>
      </c>
      <c r="J196" s="123">
        <f t="shared" si="61"/>
        <v>0</v>
      </c>
      <c r="K196" s="123">
        <f t="shared" si="61"/>
        <v>0</v>
      </c>
      <c r="L196" s="74"/>
      <c r="M196" s="74"/>
      <c r="N196" s="74"/>
      <c r="O196" s="74"/>
      <c r="P196" s="50"/>
      <c r="Q196" s="51"/>
      <c r="R196" s="52"/>
      <c r="S196" s="52"/>
      <c r="T196" s="52"/>
      <c r="U196" s="52"/>
      <c r="V196" s="52"/>
      <c r="W196" s="52"/>
      <c r="X196" s="52"/>
      <c r="Y196" s="52"/>
      <c r="Z196" s="52"/>
    </row>
    <row r="197" spans="1:239" s="53" customFormat="1" ht="19.5" customHeight="1">
      <c r="A197" s="129" t="s">
        <v>204</v>
      </c>
      <c r="B197" s="260" t="s">
        <v>241</v>
      </c>
      <c r="C197" s="261"/>
      <c r="D197" s="261"/>
      <c r="E197" s="261"/>
      <c r="F197" s="262"/>
      <c r="G197" s="122">
        <f>G176</f>
        <v>72.8</v>
      </c>
      <c r="H197" s="122">
        <f t="shared" ref="H197:K197" si="62">H176</f>
        <v>0</v>
      </c>
      <c r="I197" s="93">
        <f t="shared" si="62"/>
        <v>72.400000000000006</v>
      </c>
      <c r="J197" s="122">
        <f t="shared" si="62"/>
        <v>0</v>
      </c>
      <c r="K197" s="69">
        <f t="shared" si="62"/>
        <v>0</v>
      </c>
      <c r="L197" s="74"/>
      <c r="M197" s="74"/>
      <c r="N197" s="74"/>
      <c r="O197" s="74"/>
      <c r="P197" s="50"/>
      <c r="Q197" s="51"/>
      <c r="R197" s="52"/>
      <c r="S197" s="52"/>
      <c r="T197" s="52"/>
      <c r="U197" s="52"/>
      <c r="V197" s="52"/>
      <c r="W197" s="52"/>
      <c r="X197" s="52"/>
      <c r="Y197" s="52"/>
      <c r="Z197" s="52"/>
    </row>
    <row r="198" spans="1:239" s="53" customFormat="1" ht="16.5" customHeight="1">
      <c r="A198" s="125" t="s">
        <v>242</v>
      </c>
      <c r="B198" s="265" t="s">
        <v>212</v>
      </c>
      <c r="C198" s="270"/>
      <c r="D198" s="270"/>
      <c r="E198" s="270"/>
      <c r="F198" s="270"/>
      <c r="G198" s="125"/>
      <c r="H198" s="69"/>
      <c r="I198" s="86"/>
      <c r="J198" s="125"/>
      <c r="K198" s="125"/>
      <c r="L198" s="74"/>
      <c r="M198" s="74"/>
      <c r="N198" s="74"/>
      <c r="O198" s="74"/>
      <c r="P198" s="50"/>
      <c r="Q198" s="51"/>
      <c r="R198" s="52"/>
      <c r="S198" s="52"/>
      <c r="T198" s="52"/>
      <c r="U198" s="52"/>
      <c r="V198" s="52"/>
      <c r="W198" s="52"/>
      <c r="X198" s="52"/>
      <c r="Y198" s="52"/>
      <c r="Z198" s="52"/>
    </row>
    <row r="199" spans="1:239" s="53" customFormat="1" ht="18" customHeight="1">
      <c r="A199" s="126" t="s">
        <v>205</v>
      </c>
      <c r="B199" s="265" t="s">
        <v>243</v>
      </c>
      <c r="C199" s="264"/>
      <c r="D199" s="264"/>
      <c r="E199" s="264"/>
      <c r="F199" s="264"/>
      <c r="G199" s="108">
        <f>G179</f>
        <v>0</v>
      </c>
      <c r="H199" s="108">
        <f t="shared" ref="H199:K199" si="63">H179</f>
        <v>0</v>
      </c>
      <c r="I199" s="92">
        <f t="shared" si="63"/>
        <v>0</v>
      </c>
      <c r="J199" s="108">
        <f t="shared" si="63"/>
        <v>0</v>
      </c>
      <c r="K199" s="108">
        <f t="shared" si="63"/>
        <v>0</v>
      </c>
      <c r="L199" s="74"/>
      <c r="M199" s="74"/>
      <c r="N199" s="74"/>
      <c r="O199" s="74"/>
      <c r="P199" s="50"/>
      <c r="Q199" s="51"/>
      <c r="R199" s="52"/>
      <c r="S199" s="52"/>
      <c r="T199" s="52"/>
      <c r="U199" s="52"/>
      <c r="V199" s="52"/>
      <c r="W199" s="52"/>
      <c r="X199" s="52"/>
      <c r="Y199" s="52"/>
      <c r="Z199" s="52"/>
    </row>
    <row r="200" spans="1:239" s="53" customFormat="1" ht="19.5" customHeight="1">
      <c r="A200" s="376" t="s">
        <v>267</v>
      </c>
      <c r="B200" s="377"/>
      <c r="C200" s="377"/>
      <c r="D200" s="377"/>
      <c r="E200" s="377"/>
      <c r="F200" s="378"/>
      <c r="G200" s="79">
        <f>SUM(G185+G197)</f>
        <v>11959</v>
      </c>
      <c r="H200" s="79">
        <f>SUM(H185+H197)</f>
        <v>11759.499999999998</v>
      </c>
      <c r="I200" s="79">
        <f t="shared" ref="I200:K200" si="64">SUM(I185+I197)</f>
        <v>12067.725999999997</v>
      </c>
      <c r="J200" s="79">
        <f t="shared" si="64"/>
        <v>12169.9</v>
      </c>
      <c r="K200" s="79">
        <f t="shared" si="64"/>
        <v>11563.599999999999</v>
      </c>
      <c r="L200" s="74"/>
      <c r="M200" s="74"/>
      <c r="N200" s="74"/>
      <c r="O200" s="74"/>
      <c r="P200" s="50"/>
      <c r="Q200" s="51"/>
      <c r="R200" s="52"/>
      <c r="S200" s="52"/>
      <c r="T200" s="52"/>
      <c r="U200" s="52"/>
      <c r="V200" s="52"/>
      <c r="W200" s="52"/>
      <c r="X200" s="52"/>
      <c r="Y200" s="52"/>
      <c r="Z200" s="52"/>
    </row>
    <row r="201" spans="1:239" s="53" customFormat="1" ht="15.75">
      <c r="A201" s="72"/>
      <c r="B201" s="72"/>
      <c r="C201" s="72"/>
      <c r="D201" s="72"/>
      <c r="E201" s="72"/>
      <c r="F201" s="133"/>
      <c r="G201" s="75"/>
      <c r="H201" s="75"/>
      <c r="I201" s="75"/>
      <c r="L201" s="74"/>
      <c r="M201" s="74"/>
      <c r="N201" s="74"/>
      <c r="O201" s="74"/>
      <c r="P201" s="50"/>
      <c r="Q201" s="51"/>
      <c r="R201" s="52"/>
      <c r="S201" s="52"/>
      <c r="T201" s="52"/>
      <c r="U201" s="52"/>
      <c r="V201" s="52"/>
      <c r="W201" s="52"/>
      <c r="X201" s="52"/>
      <c r="Y201" s="52"/>
      <c r="Z201" s="52"/>
    </row>
    <row r="202" spans="1:239" ht="16.5" customHeight="1">
      <c r="A202" s="96"/>
      <c r="B202" s="379"/>
      <c r="C202" s="379"/>
      <c r="D202" s="379"/>
      <c r="E202" s="379"/>
      <c r="F202" s="54"/>
      <c r="G202" s="251"/>
      <c r="H202" s="251"/>
      <c r="I202" s="251"/>
      <c r="J202" s="251"/>
      <c r="K202" s="251"/>
      <c r="L202" s="224"/>
      <c r="M202" s="224"/>
      <c r="N202" s="224"/>
      <c r="O202" s="224"/>
      <c r="AN202" s="35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  <c r="FO202"/>
      <c r="FP202"/>
      <c r="FQ202"/>
      <c r="FR202"/>
      <c r="FS202"/>
      <c r="FT202"/>
      <c r="FU202"/>
      <c r="FV202"/>
      <c r="FW202"/>
      <c r="FX202"/>
      <c r="FY202"/>
      <c r="FZ202"/>
      <c r="GA202"/>
      <c r="GB202"/>
      <c r="GC202"/>
      <c r="GD202"/>
      <c r="GE202"/>
      <c r="GF202"/>
      <c r="GG202"/>
      <c r="GH202"/>
      <c r="GI202"/>
      <c r="GJ202"/>
      <c r="GK202"/>
      <c r="GL202"/>
      <c r="GM202"/>
      <c r="GN202"/>
      <c r="GO202"/>
      <c r="GP202"/>
      <c r="GQ202"/>
      <c r="GR202"/>
      <c r="GS202"/>
      <c r="GT202"/>
      <c r="GU202"/>
      <c r="GV202"/>
      <c r="GW202"/>
      <c r="GX202"/>
      <c r="GY202"/>
      <c r="GZ202"/>
      <c r="HA202"/>
      <c r="HB202"/>
      <c r="HC202"/>
      <c r="HD202"/>
      <c r="HE202"/>
      <c r="HF202"/>
      <c r="HG202"/>
      <c r="HH202"/>
      <c r="HI202"/>
      <c r="HJ202"/>
      <c r="HK202"/>
      <c r="HL202"/>
      <c r="HM202"/>
      <c r="HN202"/>
      <c r="HO202"/>
      <c r="HP202"/>
      <c r="HQ202"/>
      <c r="HR202"/>
      <c r="HS202"/>
      <c r="HT202"/>
      <c r="HU202"/>
      <c r="HV202"/>
      <c r="HW202"/>
      <c r="HX202"/>
      <c r="HY202"/>
      <c r="HZ202"/>
      <c r="IA202"/>
      <c r="IB202"/>
      <c r="IC202"/>
      <c r="ID202"/>
      <c r="IE202"/>
    </row>
    <row r="203" spans="1:239" ht="18.75" customHeight="1">
      <c r="A203" s="96"/>
      <c r="B203" s="379"/>
      <c r="C203" s="379"/>
      <c r="D203" s="379"/>
      <c r="E203" s="379"/>
      <c r="F203" s="54"/>
      <c r="G203" s="2"/>
      <c r="H203" s="2"/>
      <c r="I203" s="139"/>
      <c r="J203" s="2"/>
      <c r="K203" s="2"/>
      <c r="L203" s="224"/>
      <c r="M203" s="224"/>
      <c r="N203" s="224"/>
      <c r="O203" s="224"/>
      <c r="AN203" s="35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  <c r="FO203"/>
      <c r="FP203"/>
      <c r="FQ203"/>
      <c r="FR203"/>
      <c r="FS203"/>
      <c r="FT203"/>
      <c r="FU203"/>
      <c r="FV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  <c r="HR203"/>
      <c r="HS203"/>
      <c r="HT203"/>
      <c r="HU203"/>
      <c r="HV203"/>
      <c r="HW203"/>
      <c r="HX203"/>
      <c r="HY203"/>
      <c r="HZ203"/>
      <c r="IA203"/>
      <c r="IB203"/>
      <c r="IC203"/>
      <c r="ID203"/>
      <c r="IE203"/>
    </row>
    <row r="204" spans="1:239" ht="21.75" customHeight="1">
      <c r="A204" s="96"/>
      <c r="B204" s="379"/>
      <c r="C204" s="379"/>
      <c r="D204" s="379"/>
      <c r="E204" s="379"/>
      <c r="F204" s="54"/>
      <c r="G204" s="2"/>
      <c r="H204" s="2"/>
      <c r="I204" s="139"/>
      <c r="J204" s="2"/>
      <c r="K204" s="2"/>
      <c r="L204" s="224"/>
      <c r="M204" s="224"/>
      <c r="N204" s="224"/>
      <c r="O204" s="224"/>
      <c r="AN204" s="35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  <c r="FO204"/>
      <c r="FP204"/>
      <c r="FQ204"/>
      <c r="FR204"/>
      <c r="FS204"/>
      <c r="FT204"/>
      <c r="FU204"/>
      <c r="FV204"/>
      <c r="FW204"/>
      <c r="FX204"/>
      <c r="FY204"/>
      <c r="FZ204"/>
      <c r="GA204"/>
      <c r="GB204"/>
      <c r="GC204"/>
      <c r="GD204"/>
      <c r="GE204"/>
      <c r="GF204"/>
      <c r="GG204"/>
      <c r="GH204"/>
      <c r="GI204"/>
      <c r="GJ204"/>
      <c r="GK204"/>
      <c r="GL204"/>
      <c r="GM204"/>
      <c r="GN204"/>
      <c r="GO204"/>
      <c r="GP204"/>
      <c r="GQ204"/>
      <c r="GR204"/>
      <c r="GS204"/>
      <c r="GT204"/>
      <c r="GU204"/>
      <c r="GV204"/>
      <c r="GW204"/>
      <c r="GX204"/>
      <c r="GY204"/>
      <c r="GZ204"/>
      <c r="HA204"/>
      <c r="HB204"/>
      <c r="HC204"/>
      <c r="HD204"/>
      <c r="HE204"/>
      <c r="HF204"/>
      <c r="HG204"/>
      <c r="HH204"/>
      <c r="HI204"/>
      <c r="HJ204"/>
      <c r="HK204"/>
      <c r="HL204"/>
      <c r="HM204"/>
      <c r="HN204"/>
      <c r="HO204"/>
      <c r="HP204"/>
      <c r="HQ204"/>
      <c r="HR204"/>
      <c r="HS204"/>
      <c r="HT204"/>
      <c r="HU204"/>
      <c r="HV204"/>
      <c r="HW204"/>
      <c r="HX204"/>
      <c r="HY204"/>
      <c r="HZ204"/>
      <c r="IA204"/>
      <c r="IB204"/>
      <c r="IC204"/>
      <c r="ID204"/>
      <c r="IE204"/>
    </row>
    <row r="205" spans="1:239" ht="33" customHeight="1">
      <c r="A205" s="96"/>
      <c r="B205" s="393"/>
      <c r="C205" s="393"/>
      <c r="D205" s="393"/>
      <c r="E205" s="393"/>
      <c r="F205" s="54"/>
      <c r="G205" s="2"/>
      <c r="H205" s="2"/>
      <c r="I205" s="139"/>
      <c r="J205" s="2"/>
      <c r="K205" s="2"/>
      <c r="L205" s="224"/>
      <c r="M205" s="224"/>
      <c r="N205" s="224"/>
      <c r="O205" s="224"/>
      <c r="AN205" s="3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  <c r="FO205"/>
      <c r="FP205"/>
      <c r="FQ205"/>
      <c r="FR205"/>
      <c r="FS205"/>
      <c r="FT205"/>
      <c r="FU205"/>
      <c r="FV205"/>
      <c r="FW205"/>
      <c r="FX205"/>
      <c r="FY205"/>
      <c r="FZ205"/>
      <c r="GA205"/>
      <c r="GB205"/>
      <c r="GC205"/>
      <c r="GD205"/>
      <c r="GE205"/>
      <c r="GF205"/>
      <c r="GG205"/>
      <c r="GH205"/>
      <c r="GI205"/>
      <c r="GJ205"/>
      <c r="GK205"/>
      <c r="GL205"/>
      <c r="GM205"/>
      <c r="GN205"/>
      <c r="GO205"/>
      <c r="GP205"/>
      <c r="GQ205"/>
      <c r="GR205"/>
      <c r="GS205"/>
      <c r="GT205"/>
      <c r="GU205"/>
      <c r="GV205"/>
      <c r="GW205"/>
      <c r="GX205"/>
      <c r="GY205"/>
      <c r="GZ205"/>
      <c r="HA205"/>
      <c r="HB205"/>
      <c r="HC205"/>
      <c r="HD205"/>
      <c r="HE205"/>
      <c r="HF205"/>
      <c r="HG205"/>
      <c r="HH205"/>
      <c r="HI205"/>
      <c r="HJ205"/>
      <c r="HK205"/>
      <c r="HL205"/>
      <c r="HM205"/>
      <c r="HN205"/>
      <c r="HO205"/>
      <c r="HP205"/>
      <c r="HQ205"/>
      <c r="HR205"/>
      <c r="HS205"/>
      <c r="HT205"/>
      <c r="HU205"/>
      <c r="HV205"/>
      <c r="HW205"/>
      <c r="HX205"/>
      <c r="HY205"/>
      <c r="HZ205"/>
      <c r="IA205"/>
      <c r="IB205"/>
      <c r="IC205"/>
      <c r="ID205"/>
      <c r="IE205"/>
    </row>
    <row r="206" spans="1:239" ht="23.25" customHeight="1">
      <c r="A206" s="96"/>
      <c r="B206" s="379"/>
      <c r="C206" s="379"/>
      <c r="D206" s="379"/>
      <c r="E206" s="379"/>
      <c r="F206" s="54"/>
      <c r="G206" s="2"/>
      <c r="H206" s="2"/>
      <c r="I206" s="136"/>
      <c r="J206" s="2"/>
      <c r="K206" s="2"/>
      <c r="L206" s="224"/>
      <c r="M206" s="224"/>
      <c r="N206" s="224"/>
      <c r="O206" s="224"/>
      <c r="AN206" s="35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  <c r="FO206"/>
      <c r="FP206"/>
      <c r="FQ206"/>
      <c r="FR206"/>
      <c r="FS206"/>
      <c r="FT206"/>
      <c r="FU206"/>
      <c r="FV206"/>
      <c r="FW206"/>
      <c r="FX206"/>
      <c r="FY206"/>
      <c r="FZ206"/>
      <c r="GA206"/>
      <c r="GB206"/>
      <c r="GC206"/>
      <c r="GD206"/>
      <c r="GE206"/>
      <c r="GF206"/>
      <c r="GG206"/>
      <c r="GH206"/>
      <c r="GI206"/>
      <c r="GJ206"/>
      <c r="GK206"/>
      <c r="GL206"/>
      <c r="GM206"/>
      <c r="GN206"/>
      <c r="GO206"/>
      <c r="GP206"/>
      <c r="GQ206"/>
      <c r="GR206"/>
      <c r="GS206"/>
      <c r="GT206"/>
      <c r="GU206"/>
      <c r="GV206"/>
      <c r="GW206"/>
      <c r="GX206"/>
      <c r="GY206"/>
      <c r="GZ206"/>
      <c r="HA206"/>
      <c r="HB206"/>
      <c r="HC206"/>
      <c r="HD206"/>
      <c r="HE206"/>
      <c r="HF206"/>
      <c r="HG206"/>
      <c r="HH206"/>
      <c r="HI206"/>
      <c r="HJ206"/>
      <c r="HK206"/>
      <c r="HL206"/>
      <c r="HM206"/>
      <c r="HN206"/>
      <c r="HO206"/>
      <c r="HP206"/>
      <c r="HQ206"/>
      <c r="HR206"/>
      <c r="HS206"/>
      <c r="HT206"/>
      <c r="HU206"/>
      <c r="HV206"/>
      <c r="HW206"/>
      <c r="HX206"/>
      <c r="HY206"/>
      <c r="HZ206"/>
      <c r="IA206"/>
      <c r="IB206"/>
      <c r="IC206"/>
      <c r="ID206"/>
      <c r="IE206"/>
    </row>
    <row r="207" spans="1:239" ht="35.25" customHeight="1">
      <c r="A207" s="96"/>
      <c r="B207" s="393"/>
      <c r="C207" s="393"/>
      <c r="D207" s="393"/>
      <c r="E207" s="393"/>
      <c r="F207" s="54"/>
      <c r="G207" s="2"/>
      <c r="H207" s="2"/>
      <c r="I207" s="136"/>
      <c r="J207" s="2"/>
      <c r="K207" s="2"/>
      <c r="L207" s="224"/>
      <c r="M207" s="224"/>
      <c r="N207" s="224"/>
      <c r="O207" s="224"/>
      <c r="AN207" s="35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  <c r="FO207"/>
      <c r="FP207"/>
      <c r="FQ207"/>
      <c r="FR207"/>
      <c r="FS207"/>
      <c r="FT207"/>
      <c r="FU207"/>
      <c r="FV207"/>
      <c r="FW207"/>
      <c r="FX207"/>
      <c r="FY207"/>
      <c r="FZ207"/>
      <c r="GA207"/>
      <c r="GB207"/>
      <c r="GC207"/>
      <c r="GD207"/>
      <c r="GE207"/>
      <c r="GF207"/>
      <c r="GG207"/>
      <c r="GH207"/>
      <c r="GI207"/>
      <c r="GJ207"/>
      <c r="GK207"/>
      <c r="GL207"/>
      <c r="GM207"/>
      <c r="GN207"/>
      <c r="GO207"/>
      <c r="GP207"/>
      <c r="GQ207"/>
      <c r="GR207"/>
      <c r="GS207"/>
      <c r="GT207"/>
      <c r="GU207"/>
      <c r="GV207"/>
      <c r="GW207"/>
      <c r="GX207"/>
      <c r="GY207"/>
      <c r="GZ207"/>
      <c r="HA207"/>
      <c r="HB207"/>
      <c r="HC207"/>
      <c r="HD207"/>
      <c r="HE207"/>
      <c r="HF207"/>
      <c r="HG207"/>
      <c r="HH207"/>
      <c r="HI207"/>
      <c r="HJ207"/>
      <c r="HK207"/>
      <c r="HL207"/>
      <c r="HM207"/>
      <c r="HN207"/>
      <c r="HO207"/>
      <c r="HP207"/>
      <c r="HQ207"/>
      <c r="HR207"/>
      <c r="HS207"/>
      <c r="HT207"/>
      <c r="HU207"/>
      <c r="HV207"/>
      <c r="HW207"/>
      <c r="HX207"/>
      <c r="HY207"/>
      <c r="HZ207"/>
      <c r="IA207"/>
      <c r="IB207"/>
      <c r="IC207"/>
      <c r="ID207"/>
      <c r="IE207"/>
    </row>
    <row r="208" spans="1:239" ht="23.25" customHeight="1">
      <c r="A208" s="96"/>
      <c r="B208" s="379"/>
      <c r="C208" s="379"/>
      <c r="D208" s="379"/>
      <c r="E208" s="379"/>
      <c r="F208" s="54"/>
      <c r="G208" s="2"/>
      <c r="H208" s="2"/>
      <c r="I208" s="136"/>
      <c r="J208" s="2"/>
      <c r="K208" s="2"/>
      <c r="L208" s="224"/>
      <c r="M208" s="224"/>
      <c r="N208" s="224"/>
      <c r="O208" s="224"/>
      <c r="AN208" s="35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  <c r="FO208"/>
      <c r="FP208"/>
      <c r="FQ208"/>
      <c r="FR208"/>
      <c r="FS208"/>
      <c r="FT208"/>
      <c r="FU208"/>
      <c r="FV208"/>
      <c r="FW208"/>
      <c r="FX208"/>
      <c r="FY208"/>
      <c r="FZ208"/>
      <c r="GA208"/>
      <c r="GB208"/>
      <c r="GC208"/>
      <c r="GD208"/>
      <c r="GE208"/>
      <c r="GF208"/>
      <c r="GG208"/>
      <c r="GH208"/>
      <c r="GI208"/>
      <c r="GJ208"/>
      <c r="GK208"/>
      <c r="GL208"/>
      <c r="GM208"/>
      <c r="GN208"/>
      <c r="GO208"/>
      <c r="GP208"/>
      <c r="GQ208"/>
      <c r="GR208"/>
      <c r="GS208"/>
      <c r="GT208"/>
      <c r="GU208"/>
      <c r="GV208"/>
      <c r="GW208"/>
      <c r="GX208"/>
      <c r="GY208"/>
      <c r="GZ208"/>
      <c r="HA208"/>
      <c r="HB208"/>
      <c r="HC208"/>
      <c r="HD208"/>
      <c r="HE208"/>
      <c r="HF208"/>
      <c r="HG208"/>
      <c r="HH208"/>
      <c r="HI208"/>
      <c r="HJ208"/>
      <c r="HK208"/>
      <c r="HL208"/>
      <c r="HM208"/>
      <c r="HN208"/>
      <c r="HO208"/>
      <c r="HP208"/>
      <c r="HQ208"/>
      <c r="HR208"/>
      <c r="HS208"/>
      <c r="HT208"/>
      <c r="HU208"/>
      <c r="HV208"/>
      <c r="HW208"/>
      <c r="HX208"/>
      <c r="HY208"/>
      <c r="HZ208"/>
      <c r="IA208"/>
      <c r="IB208"/>
      <c r="IC208"/>
      <c r="ID208"/>
      <c r="IE208"/>
    </row>
    <row r="209" spans="1:241" ht="20.25" customHeight="1">
      <c r="A209" s="96"/>
      <c r="B209" s="379"/>
      <c r="C209" s="379"/>
      <c r="D209" s="379"/>
      <c r="E209" s="379"/>
      <c r="F209" s="54"/>
      <c r="G209" s="2"/>
      <c r="H209" s="2"/>
      <c r="I209" s="136"/>
      <c r="J209" s="2"/>
      <c r="K209" s="2"/>
      <c r="L209" s="224"/>
      <c r="M209" s="224"/>
      <c r="N209" s="224"/>
      <c r="O209" s="224"/>
      <c r="AN209" s="35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  <c r="FO209"/>
      <c r="FP209"/>
      <c r="FQ209"/>
      <c r="FR209"/>
      <c r="FS209"/>
      <c r="FT209"/>
      <c r="FU209"/>
      <c r="FV209"/>
      <c r="FW209"/>
      <c r="FX209"/>
      <c r="FY209"/>
      <c r="FZ209"/>
      <c r="GA209"/>
      <c r="GB209"/>
      <c r="GC209"/>
      <c r="GD209"/>
      <c r="GE209"/>
      <c r="GF209"/>
      <c r="GG209"/>
      <c r="GH209"/>
      <c r="GI209"/>
      <c r="GJ209"/>
      <c r="GK209"/>
      <c r="GL209"/>
      <c r="GM209"/>
      <c r="GN209"/>
      <c r="GO209"/>
      <c r="GP209"/>
      <c r="GQ209"/>
      <c r="GR209"/>
      <c r="GS209"/>
      <c r="GT209"/>
      <c r="GU209"/>
      <c r="GV209"/>
      <c r="GW209"/>
      <c r="GX209"/>
      <c r="GY209"/>
      <c r="GZ209"/>
      <c r="HA209"/>
      <c r="HB209"/>
      <c r="HC209"/>
      <c r="HD209"/>
      <c r="HE209"/>
      <c r="HF209"/>
      <c r="HG209"/>
      <c r="HH209"/>
      <c r="HI209"/>
      <c r="HJ209"/>
      <c r="HK209"/>
      <c r="HL209"/>
      <c r="HM209"/>
      <c r="HN209"/>
      <c r="HO209"/>
      <c r="HP209"/>
      <c r="HQ209"/>
      <c r="HR209"/>
      <c r="HS209"/>
      <c r="HT209"/>
      <c r="HU209"/>
      <c r="HV209"/>
      <c r="HW209"/>
      <c r="HX209"/>
      <c r="HY209"/>
      <c r="HZ209"/>
      <c r="IA209"/>
      <c r="IB209"/>
      <c r="IC209"/>
      <c r="ID209"/>
      <c r="IE209"/>
    </row>
    <row r="210" spans="1:241" ht="24.75" customHeight="1">
      <c r="A210" s="96"/>
      <c r="B210" s="379"/>
      <c r="C210" s="379"/>
      <c r="D210" s="379"/>
      <c r="E210" s="379"/>
      <c r="F210" s="54"/>
      <c r="G210" s="2"/>
      <c r="H210" s="2"/>
      <c r="I210" s="136"/>
      <c r="J210" s="2"/>
      <c r="K210" s="2"/>
      <c r="L210" s="224"/>
      <c r="M210" s="224"/>
      <c r="N210" s="224"/>
      <c r="O210" s="224"/>
      <c r="AN210" s="35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  <c r="FO210"/>
      <c r="FP210"/>
      <c r="FQ210"/>
      <c r="FR210"/>
      <c r="FS210"/>
      <c r="FT210"/>
      <c r="FU210"/>
      <c r="FV210"/>
      <c r="FW210"/>
      <c r="FX210"/>
      <c r="FY210"/>
      <c r="FZ210"/>
      <c r="GA210"/>
      <c r="GB210"/>
      <c r="GC210"/>
      <c r="GD210"/>
      <c r="GE210"/>
      <c r="GF210"/>
      <c r="GG210"/>
      <c r="GH210"/>
      <c r="GI210"/>
      <c r="GJ210"/>
      <c r="GK210"/>
      <c r="GL210"/>
      <c r="GM210"/>
      <c r="GN210"/>
      <c r="GO210"/>
      <c r="GP210"/>
      <c r="GQ210"/>
      <c r="GR210"/>
      <c r="GS210"/>
      <c r="GT210"/>
      <c r="GU210"/>
      <c r="GV210"/>
      <c r="GW210"/>
      <c r="GX210"/>
      <c r="GY210"/>
      <c r="GZ210"/>
      <c r="HA210"/>
      <c r="HB210"/>
      <c r="HC210"/>
      <c r="HD210"/>
      <c r="HE210"/>
      <c r="HF210"/>
      <c r="HG210"/>
      <c r="HH210"/>
      <c r="HI210"/>
      <c r="HJ210"/>
      <c r="HK210"/>
      <c r="HL210"/>
      <c r="HM210"/>
      <c r="HN210"/>
      <c r="HO210"/>
      <c r="HP210"/>
      <c r="HQ210"/>
      <c r="HR210"/>
      <c r="HS210"/>
      <c r="HT210"/>
      <c r="HU210"/>
      <c r="HV210"/>
      <c r="HW210"/>
      <c r="HX210"/>
      <c r="HY210"/>
      <c r="HZ210"/>
      <c r="IA210"/>
      <c r="IB210"/>
      <c r="IC210"/>
      <c r="ID210"/>
      <c r="IE210"/>
    </row>
    <row r="211" spans="1:241" ht="33.75" customHeight="1">
      <c r="A211" s="96"/>
      <c r="B211" s="393"/>
      <c r="C211" s="393"/>
      <c r="D211" s="393"/>
      <c r="E211" s="393"/>
      <c r="F211" s="144"/>
      <c r="G211" s="2"/>
      <c r="H211" s="2"/>
      <c r="I211" s="136"/>
      <c r="J211" s="2"/>
      <c r="K211" s="2"/>
      <c r="L211" s="224"/>
      <c r="M211" s="224"/>
      <c r="N211" s="224"/>
      <c r="O211" s="224"/>
      <c r="AN211" s="35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  <c r="FO211"/>
      <c r="FP211"/>
      <c r="FQ211"/>
      <c r="FR211"/>
      <c r="FS211"/>
      <c r="FT211"/>
      <c r="FU211"/>
      <c r="FV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  <c r="HR211"/>
      <c r="HS211"/>
      <c r="HT211"/>
      <c r="HU211"/>
      <c r="HV211"/>
      <c r="HW211"/>
      <c r="HX211"/>
      <c r="HY211"/>
      <c r="HZ211"/>
      <c r="IA211"/>
      <c r="IB211"/>
      <c r="IC211"/>
      <c r="ID211"/>
      <c r="IE211"/>
    </row>
    <row r="212" spans="1:241" ht="20.25" customHeight="1">
      <c r="A212" s="99"/>
      <c r="B212" s="394"/>
      <c r="C212" s="394"/>
      <c r="D212" s="394"/>
      <c r="E212" s="394"/>
      <c r="F212" s="145"/>
      <c r="G212" s="2"/>
      <c r="H212" s="2"/>
      <c r="I212" s="136"/>
      <c r="J212" s="2"/>
      <c r="K212" s="2"/>
      <c r="L212" s="224"/>
      <c r="M212" s="224"/>
      <c r="N212" s="224"/>
      <c r="O212" s="224"/>
      <c r="AN212" s="35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  <c r="FO212"/>
      <c r="FP212"/>
      <c r="FQ212"/>
      <c r="FR212"/>
      <c r="FS212"/>
      <c r="FT212"/>
      <c r="FU212"/>
      <c r="FV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  <c r="HR212"/>
      <c r="HS212"/>
      <c r="HT212"/>
      <c r="HU212"/>
      <c r="HV212"/>
      <c r="HW212"/>
      <c r="HX212"/>
      <c r="HY212"/>
      <c r="HZ212"/>
      <c r="IA212"/>
      <c r="IB212"/>
      <c r="IC212"/>
      <c r="ID212"/>
      <c r="IE212"/>
    </row>
    <row r="213" spans="1:241" ht="25.5" customHeight="1">
      <c r="A213" s="97"/>
      <c r="B213" s="379"/>
      <c r="C213" s="379"/>
      <c r="D213" s="379"/>
      <c r="E213" s="379"/>
      <c r="F213" s="54"/>
      <c r="G213" s="2"/>
      <c r="H213" s="2"/>
      <c r="I213" s="136"/>
      <c r="J213" s="2"/>
      <c r="K213" s="2"/>
      <c r="L213" s="67"/>
      <c r="M213" s="67"/>
      <c r="N213" s="67"/>
      <c r="O213" s="67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  <c r="FO213"/>
      <c r="FP213"/>
      <c r="FQ213"/>
      <c r="FR213"/>
      <c r="FS213"/>
      <c r="FT213"/>
      <c r="FU213"/>
      <c r="FV213"/>
      <c r="FW213"/>
      <c r="FX213"/>
      <c r="FY213"/>
      <c r="FZ213"/>
      <c r="GA213"/>
      <c r="GB213"/>
      <c r="GC213"/>
      <c r="GD213"/>
      <c r="GE213"/>
      <c r="GF213"/>
      <c r="GG213"/>
      <c r="GH213"/>
      <c r="GI213"/>
      <c r="GJ213"/>
      <c r="GK213"/>
      <c r="GL213"/>
      <c r="GM213"/>
      <c r="GN213"/>
      <c r="GO213"/>
      <c r="GP213"/>
      <c r="GQ213"/>
      <c r="GR213"/>
      <c r="GS213"/>
      <c r="GT213"/>
      <c r="GU213"/>
      <c r="GV213"/>
      <c r="GW213"/>
      <c r="GX213"/>
      <c r="GY213"/>
      <c r="GZ213"/>
      <c r="HA213"/>
      <c r="HB213"/>
      <c r="HC213"/>
      <c r="HD213"/>
      <c r="HE213"/>
      <c r="HF213"/>
      <c r="HG213"/>
      <c r="HH213"/>
      <c r="HI213"/>
      <c r="HJ213"/>
      <c r="HK213"/>
      <c r="HL213"/>
      <c r="HM213"/>
      <c r="HN213"/>
      <c r="HO213"/>
      <c r="HP213"/>
      <c r="HQ213"/>
      <c r="HR213"/>
      <c r="HS213"/>
      <c r="HT213"/>
      <c r="HU213"/>
      <c r="HV213"/>
      <c r="HW213"/>
      <c r="HX213"/>
      <c r="HY213"/>
      <c r="HZ213"/>
      <c r="IA213"/>
      <c r="IB213"/>
      <c r="IC213"/>
      <c r="ID213"/>
      <c r="IE213"/>
    </row>
    <row r="214" spans="1:241" ht="21" customHeight="1">
      <c r="A214" s="98"/>
      <c r="B214" s="379"/>
      <c r="C214" s="379"/>
      <c r="D214" s="379"/>
      <c r="E214" s="379"/>
      <c r="F214" s="54"/>
      <c r="G214" s="2"/>
      <c r="H214" s="2"/>
      <c r="I214" s="136"/>
      <c r="J214" s="2"/>
      <c r="K214" s="2"/>
      <c r="L214" s="67"/>
      <c r="M214" s="67"/>
      <c r="N214" s="67"/>
      <c r="O214" s="67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  <c r="FO214"/>
      <c r="FP214"/>
      <c r="FQ214"/>
      <c r="FR214"/>
      <c r="FS214"/>
      <c r="FT214"/>
      <c r="FU214"/>
      <c r="FV214"/>
      <c r="FW214"/>
      <c r="FX214"/>
      <c r="FY214"/>
      <c r="FZ214"/>
      <c r="GA214"/>
      <c r="GB214"/>
      <c r="GC214"/>
      <c r="GD214"/>
      <c r="GE214"/>
      <c r="GF214"/>
      <c r="GG214"/>
      <c r="GH214"/>
      <c r="GI214"/>
      <c r="GJ214"/>
      <c r="GK214"/>
      <c r="GL214"/>
      <c r="GM214"/>
      <c r="GN214"/>
      <c r="GO214"/>
      <c r="GP214"/>
      <c r="GQ214"/>
      <c r="GR214"/>
      <c r="GS214"/>
      <c r="GT214"/>
      <c r="GU214"/>
      <c r="GV214"/>
      <c r="GW214"/>
      <c r="GX214"/>
      <c r="GY214"/>
      <c r="GZ214"/>
      <c r="HA214"/>
      <c r="HB214"/>
      <c r="HC214"/>
      <c r="HD214"/>
      <c r="HE214"/>
      <c r="HF214"/>
      <c r="HG214"/>
      <c r="HH214"/>
      <c r="HI214"/>
      <c r="HJ214"/>
      <c r="HK214"/>
      <c r="HL214"/>
      <c r="HM214"/>
      <c r="HN214"/>
      <c r="HO214"/>
      <c r="HP214"/>
      <c r="HQ214"/>
      <c r="HR214"/>
      <c r="HS214"/>
      <c r="HT214"/>
      <c r="HU214"/>
      <c r="HV214"/>
      <c r="HW214"/>
      <c r="HX214"/>
      <c r="HY214"/>
      <c r="HZ214"/>
      <c r="IA214"/>
      <c r="IB214"/>
      <c r="IC214"/>
      <c r="ID214"/>
      <c r="IE214"/>
    </row>
    <row r="215" spans="1:241" ht="21" customHeight="1">
      <c r="A215" s="98"/>
      <c r="B215" s="379"/>
      <c r="C215" s="379"/>
      <c r="D215" s="379"/>
      <c r="E215" s="379"/>
      <c r="F215" s="54"/>
      <c r="G215" s="2"/>
      <c r="H215" s="2"/>
      <c r="I215" s="136"/>
      <c r="J215" s="2"/>
      <c r="K215" s="2"/>
      <c r="L215" s="67"/>
      <c r="M215" s="67"/>
      <c r="N215" s="67"/>
      <c r="O215" s="67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  <c r="FO215"/>
      <c r="FP215"/>
      <c r="FQ215"/>
      <c r="FR215"/>
      <c r="FS215"/>
      <c r="FT215"/>
      <c r="FU215"/>
      <c r="FV215"/>
      <c r="FW215"/>
      <c r="FX215"/>
      <c r="FY215"/>
      <c r="FZ215"/>
      <c r="GA215"/>
      <c r="GB215"/>
      <c r="GC215"/>
      <c r="GD215"/>
      <c r="GE215"/>
      <c r="GF215"/>
      <c r="GG215"/>
      <c r="GH215"/>
      <c r="GI215"/>
      <c r="GJ215"/>
      <c r="GK215"/>
      <c r="GL215"/>
      <c r="GM215"/>
      <c r="GN215"/>
      <c r="GO215"/>
      <c r="GP215"/>
      <c r="GQ215"/>
      <c r="GR215"/>
      <c r="GS215"/>
      <c r="GT215"/>
      <c r="GU215"/>
      <c r="GV215"/>
      <c r="GW215"/>
      <c r="GX215"/>
      <c r="GY215"/>
      <c r="GZ215"/>
      <c r="HA215"/>
      <c r="HB215"/>
      <c r="HC215"/>
      <c r="HD215"/>
      <c r="HE215"/>
      <c r="HF215"/>
      <c r="HG215"/>
      <c r="HH215"/>
      <c r="HI215"/>
      <c r="HJ215"/>
      <c r="HK215"/>
      <c r="HL215"/>
      <c r="HM215"/>
      <c r="HN215"/>
      <c r="HO215"/>
      <c r="HP215"/>
      <c r="HQ215"/>
      <c r="HR215"/>
      <c r="HS215"/>
      <c r="HT215"/>
      <c r="HU215"/>
      <c r="HV215"/>
      <c r="HW215"/>
      <c r="HX215"/>
      <c r="HY215"/>
      <c r="HZ215"/>
      <c r="IA215"/>
      <c r="IB215"/>
      <c r="IC215"/>
      <c r="ID215"/>
      <c r="IE215"/>
    </row>
    <row r="216" spans="1:241" ht="15" customHeight="1">
      <c r="A216" s="392"/>
      <c r="B216" s="392"/>
      <c r="C216" s="392"/>
      <c r="D216" s="392"/>
      <c r="E216" s="392"/>
      <c r="F216" s="153"/>
      <c r="G216" s="2"/>
      <c r="H216" s="2"/>
      <c r="I216" s="136"/>
      <c r="J216" s="2"/>
      <c r="K216" s="2"/>
      <c r="L216" s="224"/>
      <c r="M216" s="224"/>
      <c r="N216" s="224"/>
      <c r="O216" s="224"/>
      <c r="AN216" s="35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  <c r="FO216"/>
      <c r="FP216"/>
      <c r="FQ216"/>
      <c r="FR216"/>
      <c r="FS216"/>
      <c r="FT216"/>
      <c r="FU216"/>
      <c r="FV216"/>
      <c r="FW216"/>
      <c r="FX216"/>
      <c r="FY216"/>
      <c r="FZ216"/>
      <c r="GA216"/>
      <c r="GB216"/>
      <c r="GC216"/>
      <c r="GD216"/>
      <c r="GE216"/>
      <c r="GF216"/>
      <c r="GG216"/>
      <c r="GH216"/>
      <c r="GI216"/>
      <c r="GJ216"/>
      <c r="GK216"/>
      <c r="GL216"/>
      <c r="GM216"/>
      <c r="GN216"/>
      <c r="GO216"/>
      <c r="GP216"/>
      <c r="GQ216"/>
      <c r="GR216"/>
      <c r="GS216"/>
      <c r="GT216"/>
      <c r="GU216"/>
      <c r="GV216"/>
      <c r="GW216"/>
      <c r="GX216"/>
      <c r="GY216"/>
      <c r="GZ216"/>
      <c r="HA216"/>
      <c r="HB216"/>
      <c r="HC216"/>
      <c r="HD216"/>
      <c r="HE216"/>
      <c r="HF216"/>
      <c r="HG216"/>
      <c r="HH216"/>
      <c r="HI216"/>
      <c r="HJ216"/>
      <c r="HK216"/>
      <c r="HL216"/>
      <c r="HM216"/>
      <c r="HN216"/>
      <c r="HO216"/>
      <c r="HP216"/>
      <c r="HQ216"/>
      <c r="HR216"/>
      <c r="HS216"/>
      <c r="HT216"/>
      <c r="HU216"/>
      <c r="HV216"/>
      <c r="HW216"/>
      <c r="HX216"/>
      <c r="HY216"/>
      <c r="HZ216"/>
      <c r="IA216"/>
      <c r="IB216"/>
      <c r="IC216"/>
      <c r="ID216"/>
      <c r="IE216"/>
    </row>
    <row r="217" spans="1:241" s="2" customFormat="1">
      <c r="F217" s="151"/>
      <c r="I217" s="136"/>
      <c r="L217" s="224"/>
      <c r="M217" s="224"/>
      <c r="N217" s="224"/>
      <c r="O217" s="224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35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/>
      <c r="IG217"/>
    </row>
    <row r="218" spans="1:241" s="2" customFormat="1">
      <c r="F218" s="151"/>
      <c r="I218" s="136"/>
      <c r="L218" s="224"/>
      <c r="M218" s="224"/>
      <c r="N218" s="224"/>
      <c r="O218" s="224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35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/>
      <c r="IG218"/>
    </row>
    <row r="219" spans="1:241" s="2" customFormat="1">
      <c r="F219" s="151"/>
      <c r="I219" s="136"/>
      <c r="L219" s="224"/>
      <c r="M219" s="224"/>
      <c r="N219" s="224"/>
      <c r="O219" s="224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35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/>
      <c r="IG219"/>
    </row>
    <row r="220" spans="1:241" s="2" customFormat="1">
      <c r="F220" s="151"/>
      <c r="I220" s="136"/>
      <c r="L220" s="224"/>
      <c r="M220" s="224"/>
      <c r="N220" s="224"/>
      <c r="O220" s="224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35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/>
      <c r="IG220"/>
    </row>
    <row r="221" spans="1:241" s="2" customFormat="1">
      <c r="F221" s="151"/>
      <c r="I221" s="136"/>
      <c r="L221" s="224"/>
      <c r="M221" s="224"/>
      <c r="N221" s="224"/>
      <c r="O221" s="224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35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/>
      <c r="IG221"/>
    </row>
    <row r="222" spans="1:241" s="2" customFormat="1">
      <c r="F222" s="151"/>
      <c r="I222" s="136"/>
      <c r="L222" s="224"/>
      <c r="M222" s="224"/>
      <c r="N222" s="224"/>
      <c r="O222" s="224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35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/>
      <c r="IG222"/>
    </row>
    <row r="223" spans="1:241" s="2" customFormat="1">
      <c r="F223" s="151"/>
      <c r="I223" s="136"/>
      <c r="L223" s="224"/>
      <c r="M223" s="224"/>
      <c r="N223" s="224"/>
      <c r="O223" s="224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35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/>
      <c r="IG223"/>
    </row>
    <row r="224" spans="1:241" s="2" customFormat="1">
      <c r="F224" s="151"/>
      <c r="I224" s="136"/>
      <c r="L224" s="224"/>
      <c r="M224" s="224"/>
      <c r="N224" s="224"/>
      <c r="O224" s="224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35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/>
      <c r="IG224"/>
    </row>
    <row r="225" spans="6:241" s="2" customFormat="1">
      <c r="F225" s="151"/>
      <c r="I225" s="136"/>
      <c r="L225" s="224"/>
      <c r="M225" s="224"/>
      <c r="N225" s="224"/>
      <c r="O225" s="224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35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/>
      <c r="IG225"/>
    </row>
    <row r="226" spans="6:241" s="2" customFormat="1">
      <c r="F226" s="151"/>
      <c r="I226" s="136"/>
      <c r="L226" s="224"/>
      <c r="M226" s="224"/>
      <c r="N226" s="224"/>
      <c r="O226" s="224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5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/>
      <c r="IG226"/>
    </row>
    <row r="227" spans="6:241" s="2" customFormat="1">
      <c r="F227" s="151"/>
      <c r="I227" s="136"/>
      <c r="L227" s="224"/>
      <c r="M227" s="224"/>
      <c r="N227" s="224"/>
      <c r="O227" s="224"/>
      <c r="AN227" s="35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/>
      <c r="IG227"/>
    </row>
    <row r="228" spans="6:241" s="2" customFormat="1">
      <c r="F228" s="151"/>
      <c r="I228" s="136"/>
      <c r="L228" s="224"/>
      <c r="M228" s="224"/>
      <c r="N228" s="224"/>
      <c r="O228" s="224"/>
      <c r="AN228" s="35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/>
      <c r="IG228"/>
    </row>
    <row r="229" spans="6:241" s="2" customFormat="1">
      <c r="F229" s="151"/>
      <c r="I229" s="136"/>
      <c r="L229" s="224"/>
      <c r="M229" s="224"/>
      <c r="N229" s="224"/>
      <c r="O229" s="224"/>
      <c r="AN229" s="35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/>
      <c r="IG229"/>
    </row>
    <row r="230" spans="6:241" s="2" customFormat="1">
      <c r="F230" s="151"/>
      <c r="I230" s="136"/>
      <c r="L230" s="224"/>
      <c r="M230" s="224"/>
      <c r="N230" s="224"/>
      <c r="O230" s="224"/>
      <c r="AN230" s="35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/>
      <c r="IG230"/>
    </row>
    <row r="231" spans="6:241" s="2" customFormat="1">
      <c r="F231" s="151"/>
      <c r="I231" s="136"/>
      <c r="L231" s="224"/>
      <c r="M231" s="224"/>
      <c r="N231" s="224"/>
      <c r="O231" s="224"/>
      <c r="AN231" s="35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/>
      <c r="IG231"/>
    </row>
    <row r="232" spans="6:241" s="2" customFormat="1">
      <c r="F232" s="151"/>
      <c r="I232" s="136"/>
      <c r="L232" s="224"/>
      <c r="M232" s="224"/>
      <c r="N232" s="224"/>
      <c r="O232" s="224"/>
      <c r="AN232" s="35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/>
      <c r="IG232"/>
    </row>
    <row r="233" spans="6:241" s="2" customFormat="1">
      <c r="F233" s="151"/>
      <c r="I233" s="136"/>
      <c r="L233" s="224"/>
      <c r="M233" s="224"/>
      <c r="N233" s="224"/>
      <c r="O233" s="224"/>
      <c r="AN233" s="35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/>
      <c r="IG233"/>
    </row>
    <row r="234" spans="6:241" s="2" customFormat="1">
      <c r="F234" s="151"/>
      <c r="I234" s="136"/>
      <c r="L234" s="224"/>
      <c r="M234" s="224"/>
      <c r="N234" s="224"/>
      <c r="O234" s="224"/>
      <c r="AN234" s="35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/>
      <c r="IG234"/>
    </row>
    <row r="235" spans="6:241" s="2" customFormat="1">
      <c r="F235" s="151"/>
      <c r="I235" s="136"/>
      <c r="L235" s="224"/>
      <c r="M235" s="224"/>
      <c r="N235" s="224"/>
      <c r="O235" s="224"/>
      <c r="AN235" s="35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/>
      <c r="IG235"/>
    </row>
    <row r="236" spans="6:241" s="2" customFormat="1">
      <c r="F236" s="151"/>
      <c r="I236" s="136"/>
      <c r="L236" s="224"/>
      <c r="M236" s="224"/>
      <c r="N236" s="224"/>
      <c r="O236" s="224"/>
      <c r="AN236" s="35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/>
      <c r="IG236"/>
    </row>
    <row r="237" spans="6:241" s="2" customFormat="1">
      <c r="F237" s="151"/>
      <c r="I237" s="136"/>
      <c r="L237" s="224"/>
      <c r="M237" s="224"/>
      <c r="N237" s="224"/>
      <c r="O237" s="224"/>
      <c r="AN237" s="35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/>
      <c r="IG237"/>
    </row>
    <row r="238" spans="6:241" s="2" customFormat="1">
      <c r="F238" s="151"/>
      <c r="I238" s="136"/>
      <c r="L238" s="224"/>
      <c r="M238" s="224"/>
      <c r="N238" s="224"/>
      <c r="O238" s="224"/>
      <c r="AN238" s="35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/>
      <c r="IG238"/>
    </row>
    <row r="239" spans="6:241" s="2" customFormat="1">
      <c r="F239" s="151"/>
      <c r="I239" s="136"/>
      <c r="L239" s="224"/>
      <c r="M239" s="224"/>
      <c r="N239" s="224"/>
      <c r="O239" s="224"/>
      <c r="AN239" s="35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/>
      <c r="IG239"/>
    </row>
    <row r="240" spans="6:241" s="2" customFormat="1">
      <c r="F240" s="151"/>
      <c r="I240" s="136"/>
      <c r="L240" s="224"/>
      <c r="M240" s="224"/>
      <c r="N240" s="224"/>
      <c r="O240" s="224"/>
      <c r="AN240" s="35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/>
      <c r="IG240"/>
    </row>
    <row r="241" spans="6:241" s="2" customFormat="1">
      <c r="F241" s="151"/>
      <c r="I241" s="136"/>
      <c r="L241" s="224"/>
      <c r="M241" s="224"/>
      <c r="N241" s="224"/>
      <c r="O241" s="224"/>
      <c r="AN241" s="35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/>
      <c r="IG241"/>
    </row>
    <row r="242" spans="6:241" s="2" customFormat="1">
      <c r="F242" s="151"/>
      <c r="I242" s="136"/>
      <c r="L242" s="224"/>
      <c r="M242" s="224"/>
      <c r="N242" s="224"/>
      <c r="O242" s="224"/>
      <c r="AN242" s="35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/>
      <c r="IG242"/>
    </row>
    <row r="243" spans="6:241" s="2" customFormat="1">
      <c r="F243" s="151"/>
      <c r="I243" s="136"/>
      <c r="L243" s="224"/>
      <c r="M243" s="224"/>
      <c r="N243" s="224"/>
      <c r="O243" s="224"/>
      <c r="AN243" s="35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/>
      <c r="IG243"/>
    </row>
    <row r="244" spans="6:241" s="2" customFormat="1">
      <c r="F244" s="151"/>
      <c r="I244" s="136"/>
      <c r="L244" s="224"/>
      <c r="M244" s="224"/>
      <c r="N244" s="224"/>
      <c r="O244" s="224"/>
      <c r="AN244" s="35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/>
      <c r="IG244"/>
    </row>
    <row r="245" spans="6:241" s="2" customFormat="1">
      <c r="F245" s="151"/>
      <c r="I245" s="136"/>
      <c r="L245" s="224"/>
      <c r="M245" s="224"/>
      <c r="N245" s="224"/>
      <c r="O245" s="224"/>
      <c r="AN245" s="35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/>
      <c r="IG245"/>
    </row>
    <row r="246" spans="6:241" s="2" customFormat="1">
      <c r="F246" s="151"/>
      <c r="I246" s="136"/>
      <c r="L246" s="224"/>
      <c r="M246" s="224"/>
      <c r="N246" s="224"/>
      <c r="O246" s="224"/>
      <c r="AN246" s="35"/>
    </row>
    <row r="247" spans="6:241" s="2" customFormat="1">
      <c r="F247" s="151"/>
      <c r="I247" s="136"/>
      <c r="L247" s="224"/>
      <c r="M247" s="224"/>
      <c r="N247" s="224"/>
      <c r="O247" s="224"/>
      <c r="AN247" s="35"/>
    </row>
    <row r="248" spans="6:241" s="2" customFormat="1">
      <c r="F248" s="151"/>
      <c r="I248" s="136"/>
      <c r="L248" s="224"/>
      <c r="M248" s="224"/>
      <c r="N248" s="224"/>
      <c r="O248" s="224"/>
      <c r="AN248" s="35"/>
    </row>
    <row r="249" spans="6:241" s="2" customFormat="1">
      <c r="F249" s="151"/>
      <c r="I249" s="136"/>
      <c r="L249" s="224"/>
      <c r="M249" s="224"/>
      <c r="N249" s="224"/>
      <c r="O249" s="224"/>
      <c r="AN249" s="35"/>
    </row>
    <row r="250" spans="6:241" s="2" customFormat="1">
      <c r="F250" s="151"/>
      <c r="I250" s="136"/>
      <c r="L250" s="224"/>
      <c r="M250" s="224"/>
      <c r="N250" s="224"/>
      <c r="O250" s="224"/>
      <c r="AN250" s="35"/>
    </row>
    <row r="251" spans="6:241" s="2" customFormat="1">
      <c r="F251" s="151"/>
      <c r="I251" s="136"/>
      <c r="L251" s="224"/>
      <c r="M251" s="224"/>
      <c r="N251" s="224"/>
      <c r="O251" s="224"/>
      <c r="AN251" s="35"/>
    </row>
    <row r="252" spans="6:241" s="2" customFormat="1">
      <c r="F252" s="151"/>
      <c r="I252" s="136"/>
      <c r="L252" s="224"/>
      <c r="M252" s="224"/>
      <c r="N252" s="224"/>
      <c r="O252" s="224"/>
      <c r="AN252" s="35"/>
    </row>
    <row r="253" spans="6:241" s="2" customFormat="1">
      <c r="F253" s="151"/>
      <c r="I253" s="136"/>
      <c r="L253" s="224"/>
      <c r="M253" s="224"/>
      <c r="N253" s="224"/>
      <c r="O253" s="224"/>
      <c r="AN253" s="35"/>
    </row>
    <row r="254" spans="6:241" s="2" customFormat="1">
      <c r="F254" s="151"/>
      <c r="I254" s="136"/>
      <c r="L254" s="224"/>
      <c r="M254" s="224"/>
      <c r="N254" s="224"/>
      <c r="O254" s="224"/>
      <c r="AN254" s="35"/>
    </row>
    <row r="255" spans="6:241" s="2" customFormat="1">
      <c r="F255" s="151"/>
      <c r="I255" s="136"/>
      <c r="L255" s="224"/>
      <c r="M255" s="224"/>
      <c r="N255" s="224"/>
      <c r="O255" s="224"/>
      <c r="AN255" s="35"/>
    </row>
    <row r="256" spans="6:241" s="2" customFormat="1">
      <c r="F256" s="151"/>
      <c r="I256" s="136"/>
      <c r="L256" s="224"/>
      <c r="M256" s="224"/>
      <c r="N256" s="224"/>
      <c r="O256" s="224"/>
      <c r="AN256" s="35"/>
    </row>
    <row r="257" spans="6:40" s="2" customFormat="1">
      <c r="F257" s="151"/>
      <c r="I257" s="136"/>
      <c r="L257" s="224"/>
      <c r="M257" s="224"/>
      <c r="N257" s="224"/>
      <c r="O257" s="224"/>
      <c r="AN257" s="35"/>
    </row>
    <row r="258" spans="6:40" s="2" customFormat="1">
      <c r="F258" s="151"/>
      <c r="I258" s="136"/>
      <c r="L258" s="224"/>
      <c r="M258" s="224"/>
      <c r="N258" s="224"/>
      <c r="O258" s="224"/>
      <c r="AN258" s="35"/>
    </row>
    <row r="259" spans="6:40" s="2" customFormat="1">
      <c r="F259" s="151"/>
      <c r="I259" s="136"/>
      <c r="L259" s="224"/>
      <c r="M259" s="224"/>
      <c r="N259" s="224"/>
      <c r="O259" s="224"/>
      <c r="AN259" s="35"/>
    </row>
    <row r="260" spans="6:40" s="2" customFormat="1">
      <c r="F260" s="151"/>
      <c r="I260" s="136"/>
      <c r="L260" s="224"/>
      <c r="M260" s="224"/>
      <c r="N260" s="224"/>
      <c r="O260" s="224"/>
      <c r="AN260" s="35"/>
    </row>
    <row r="261" spans="6:40" s="2" customFormat="1">
      <c r="F261" s="151"/>
      <c r="I261" s="136"/>
      <c r="L261" s="224"/>
      <c r="M261" s="224"/>
      <c r="N261" s="224"/>
      <c r="O261" s="224"/>
      <c r="AN261" s="35"/>
    </row>
    <row r="262" spans="6:40" s="2" customFormat="1">
      <c r="F262" s="151"/>
      <c r="I262" s="136"/>
      <c r="L262" s="224"/>
      <c r="M262" s="224"/>
      <c r="N262" s="224"/>
      <c r="O262" s="224"/>
      <c r="AN262" s="35"/>
    </row>
    <row r="263" spans="6:40" s="2" customFormat="1">
      <c r="F263" s="151"/>
      <c r="I263" s="136"/>
      <c r="L263" s="224"/>
      <c r="M263" s="224"/>
      <c r="N263" s="224"/>
      <c r="O263" s="224"/>
      <c r="AN263" s="35"/>
    </row>
    <row r="264" spans="6:40" s="2" customFormat="1">
      <c r="F264" s="151"/>
      <c r="I264" s="136"/>
      <c r="L264" s="224"/>
      <c r="M264" s="224"/>
      <c r="N264" s="224"/>
      <c r="O264" s="224"/>
      <c r="AN264" s="35"/>
    </row>
    <row r="265" spans="6:40" s="2" customFormat="1">
      <c r="F265" s="151"/>
      <c r="I265" s="136"/>
      <c r="L265" s="224"/>
      <c r="M265" s="224"/>
      <c r="N265" s="224"/>
      <c r="O265" s="224"/>
      <c r="AN265" s="35"/>
    </row>
    <row r="266" spans="6:40" s="2" customFormat="1">
      <c r="F266" s="151"/>
      <c r="I266" s="136"/>
      <c r="L266" s="224"/>
      <c r="M266" s="224"/>
      <c r="N266" s="224"/>
      <c r="O266" s="224"/>
      <c r="AN266" s="35"/>
    </row>
    <row r="267" spans="6:40" s="2" customFormat="1">
      <c r="F267" s="151"/>
      <c r="I267" s="136"/>
      <c r="L267" s="224"/>
      <c r="M267" s="224"/>
      <c r="N267" s="224"/>
      <c r="O267" s="224"/>
      <c r="AN267" s="35"/>
    </row>
    <row r="268" spans="6:40" s="2" customFormat="1">
      <c r="F268" s="151"/>
      <c r="I268" s="136"/>
      <c r="L268" s="224"/>
      <c r="M268" s="224"/>
      <c r="N268" s="224"/>
      <c r="O268" s="224"/>
      <c r="AN268" s="35"/>
    </row>
    <row r="269" spans="6:40" s="2" customFormat="1">
      <c r="F269" s="151"/>
      <c r="I269" s="136"/>
      <c r="L269" s="224"/>
      <c r="M269" s="224"/>
      <c r="N269" s="224"/>
      <c r="O269" s="224"/>
      <c r="AN269" s="35"/>
    </row>
    <row r="270" spans="6:40" s="2" customFormat="1">
      <c r="F270" s="151"/>
      <c r="I270" s="136"/>
      <c r="L270" s="224"/>
      <c r="M270" s="224"/>
      <c r="N270" s="224"/>
      <c r="O270" s="224"/>
      <c r="AN270" s="35"/>
    </row>
    <row r="271" spans="6:40" s="2" customFormat="1">
      <c r="F271" s="151"/>
      <c r="I271" s="136"/>
      <c r="L271" s="224"/>
      <c r="M271" s="224"/>
      <c r="N271" s="224"/>
      <c r="O271" s="224"/>
      <c r="AN271" s="35"/>
    </row>
    <row r="272" spans="6:40" s="2" customFormat="1">
      <c r="F272" s="151"/>
      <c r="I272" s="136"/>
      <c r="L272" s="224"/>
      <c r="M272" s="224"/>
      <c r="N272" s="224"/>
      <c r="O272" s="224"/>
      <c r="AN272" s="35"/>
    </row>
    <row r="273" spans="6:40" s="2" customFormat="1">
      <c r="F273" s="151"/>
      <c r="I273" s="136"/>
      <c r="L273" s="224"/>
      <c r="M273" s="224"/>
      <c r="N273" s="224"/>
      <c r="O273" s="224"/>
      <c r="AN273" s="35"/>
    </row>
    <row r="274" spans="6:40" s="2" customFormat="1">
      <c r="F274" s="151"/>
      <c r="I274" s="136"/>
      <c r="L274" s="224"/>
      <c r="M274" s="224"/>
      <c r="N274" s="224"/>
      <c r="O274" s="224"/>
      <c r="AN274" s="35"/>
    </row>
    <row r="275" spans="6:40" s="2" customFormat="1">
      <c r="F275" s="151"/>
      <c r="I275" s="136"/>
      <c r="L275" s="224"/>
      <c r="M275" s="224"/>
      <c r="N275" s="224"/>
      <c r="O275" s="224"/>
      <c r="AN275" s="35"/>
    </row>
    <row r="276" spans="6:40" s="2" customFormat="1">
      <c r="F276" s="151"/>
      <c r="I276" s="136"/>
      <c r="L276" s="224"/>
      <c r="M276" s="224"/>
      <c r="N276" s="224"/>
      <c r="O276" s="224"/>
      <c r="AN276" s="35"/>
    </row>
    <row r="277" spans="6:40" s="2" customFormat="1">
      <c r="F277" s="151"/>
      <c r="I277" s="136"/>
      <c r="L277" s="224"/>
      <c r="M277" s="224"/>
      <c r="N277" s="224"/>
      <c r="O277" s="224"/>
      <c r="AN277" s="35"/>
    </row>
    <row r="278" spans="6:40" s="2" customFormat="1">
      <c r="F278" s="151"/>
      <c r="I278" s="136"/>
      <c r="L278" s="224"/>
      <c r="M278" s="224"/>
      <c r="N278" s="224"/>
      <c r="O278" s="224"/>
      <c r="AN278" s="35"/>
    </row>
    <row r="279" spans="6:40" s="2" customFormat="1">
      <c r="F279" s="151"/>
      <c r="I279" s="136"/>
      <c r="L279" s="224"/>
      <c r="M279" s="224"/>
      <c r="N279" s="224"/>
      <c r="O279" s="224"/>
      <c r="AN279" s="35"/>
    </row>
    <row r="280" spans="6:40" s="2" customFormat="1">
      <c r="F280" s="151"/>
      <c r="I280" s="136"/>
      <c r="L280" s="224"/>
      <c r="M280" s="224"/>
      <c r="N280" s="224"/>
      <c r="O280" s="224"/>
      <c r="AN280" s="35"/>
    </row>
    <row r="281" spans="6:40" s="2" customFormat="1">
      <c r="F281" s="151"/>
      <c r="I281" s="136"/>
      <c r="L281" s="224"/>
      <c r="M281" s="224"/>
      <c r="N281" s="224"/>
      <c r="O281" s="224"/>
      <c r="AN281" s="35"/>
    </row>
    <row r="282" spans="6:40" s="2" customFormat="1">
      <c r="F282" s="151"/>
      <c r="I282" s="136"/>
      <c r="L282" s="224"/>
      <c r="M282" s="224"/>
      <c r="N282" s="224"/>
      <c r="O282" s="224"/>
      <c r="AN282" s="35"/>
    </row>
    <row r="283" spans="6:40" s="2" customFormat="1">
      <c r="F283" s="151"/>
      <c r="I283" s="136"/>
      <c r="L283" s="224"/>
      <c r="M283" s="224"/>
      <c r="N283" s="224"/>
      <c r="O283" s="224"/>
      <c r="AN283" s="35"/>
    </row>
    <row r="284" spans="6:40" s="2" customFormat="1">
      <c r="F284" s="151"/>
      <c r="I284" s="136"/>
      <c r="L284" s="224"/>
      <c r="M284" s="224"/>
      <c r="N284" s="224"/>
      <c r="O284" s="224"/>
      <c r="AN284" s="35"/>
    </row>
    <row r="285" spans="6:40" s="2" customFormat="1">
      <c r="F285" s="151"/>
      <c r="I285" s="136"/>
      <c r="L285" s="224"/>
      <c r="M285" s="224"/>
      <c r="N285" s="224"/>
      <c r="O285" s="224"/>
      <c r="AN285" s="35"/>
    </row>
    <row r="286" spans="6:40" s="2" customFormat="1">
      <c r="F286" s="151"/>
      <c r="I286" s="136"/>
      <c r="L286" s="224"/>
      <c r="M286" s="224"/>
      <c r="N286" s="224"/>
      <c r="O286" s="224"/>
      <c r="AN286" s="35"/>
    </row>
    <row r="287" spans="6:40" s="2" customFormat="1">
      <c r="F287" s="151"/>
      <c r="I287" s="136"/>
      <c r="L287" s="224"/>
      <c r="M287" s="224"/>
      <c r="N287" s="224"/>
      <c r="O287" s="224"/>
      <c r="AN287" s="35"/>
    </row>
    <row r="288" spans="6:40" s="2" customFormat="1">
      <c r="F288" s="151"/>
      <c r="I288" s="136"/>
      <c r="L288" s="224"/>
      <c r="M288" s="224"/>
      <c r="N288" s="224"/>
      <c r="O288" s="224"/>
      <c r="AN288" s="35"/>
    </row>
    <row r="289" spans="6:40" s="2" customFormat="1">
      <c r="F289" s="151"/>
      <c r="I289" s="136"/>
      <c r="L289" s="224"/>
      <c r="M289" s="224"/>
      <c r="N289" s="224"/>
      <c r="O289" s="224"/>
      <c r="AN289" s="35"/>
    </row>
    <row r="290" spans="6:40" s="2" customFormat="1">
      <c r="F290" s="151"/>
      <c r="I290" s="136"/>
      <c r="L290" s="224"/>
      <c r="M290" s="224"/>
      <c r="N290" s="224"/>
      <c r="O290" s="224"/>
      <c r="AN290" s="35"/>
    </row>
    <row r="291" spans="6:40" s="2" customFormat="1">
      <c r="F291" s="151"/>
      <c r="I291" s="136"/>
      <c r="L291" s="224"/>
      <c r="M291" s="224"/>
      <c r="N291" s="224"/>
      <c r="O291" s="224"/>
      <c r="AN291" s="35"/>
    </row>
    <row r="292" spans="6:40" s="2" customFormat="1">
      <c r="F292" s="151"/>
      <c r="I292" s="136"/>
      <c r="L292" s="224"/>
      <c r="M292" s="224"/>
      <c r="N292" s="224"/>
      <c r="O292" s="224"/>
      <c r="AN292" s="35"/>
    </row>
    <row r="293" spans="6:40" s="2" customFormat="1">
      <c r="F293" s="151"/>
      <c r="I293" s="136"/>
      <c r="L293" s="224"/>
      <c r="M293" s="224"/>
      <c r="N293" s="224"/>
      <c r="O293" s="224"/>
      <c r="AN293" s="35"/>
    </row>
    <row r="294" spans="6:40" s="2" customFormat="1">
      <c r="F294" s="151"/>
      <c r="I294" s="136"/>
      <c r="L294" s="224"/>
      <c r="M294" s="224"/>
      <c r="N294" s="224"/>
      <c r="O294" s="224"/>
      <c r="AN294" s="35"/>
    </row>
    <row r="295" spans="6:40" s="2" customFormat="1">
      <c r="F295" s="151"/>
      <c r="I295" s="136"/>
      <c r="L295" s="224"/>
      <c r="M295" s="224"/>
      <c r="N295" s="224"/>
      <c r="O295" s="224"/>
      <c r="AN295" s="35"/>
    </row>
    <row r="296" spans="6:40" s="2" customFormat="1">
      <c r="F296" s="151"/>
      <c r="I296" s="136"/>
      <c r="L296" s="224"/>
      <c r="M296" s="224"/>
      <c r="N296" s="224"/>
      <c r="O296" s="224"/>
      <c r="AN296" s="35"/>
    </row>
    <row r="297" spans="6:40" s="2" customFormat="1">
      <c r="F297" s="151"/>
      <c r="I297" s="136"/>
      <c r="L297" s="224"/>
      <c r="M297" s="224"/>
      <c r="N297" s="224"/>
      <c r="O297" s="224"/>
      <c r="AN297" s="35"/>
    </row>
    <row r="298" spans="6:40" s="2" customFormat="1">
      <c r="F298" s="151"/>
      <c r="I298" s="136"/>
      <c r="L298" s="224"/>
      <c r="M298" s="224"/>
      <c r="N298" s="224"/>
      <c r="O298" s="224"/>
      <c r="AN298" s="35"/>
    </row>
    <row r="299" spans="6:40" s="2" customFormat="1">
      <c r="F299" s="151"/>
      <c r="I299" s="136"/>
      <c r="L299" s="224"/>
      <c r="M299" s="224"/>
      <c r="N299" s="224"/>
      <c r="O299" s="224"/>
      <c r="AN299" s="35"/>
    </row>
    <row r="300" spans="6:40" s="2" customFormat="1">
      <c r="F300" s="151"/>
      <c r="I300" s="136"/>
      <c r="L300" s="224"/>
      <c r="M300" s="224"/>
      <c r="N300" s="224"/>
      <c r="O300" s="224"/>
      <c r="AN300" s="35"/>
    </row>
    <row r="301" spans="6:40" s="2" customFormat="1">
      <c r="F301" s="151"/>
      <c r="I301" s="136"/>
      <c r="L301" s="224"/>
      <c r="M301" s="224"/>
      <c r="N301" s="224"/>
      <c r="O301" s="224"/>
      <c r="AN301" s="35"/>
    </row>
    <row r="302" spans="6:40" s="2" customFormat="1">
      <c r="F302" s="151"/>
      <c r="I302" s="136"/>
      <c r="L302" s="224"/>
      <c r="M302" s="224"/>
      <c r="N302" s="224"/>
      <c r="O302" s="224"/>
      <c r="AN302" s="35"/>
    </row>
    <row r="303" spans="6:40" s="2" customFormat="1">
      <c r="F303" s="151"/>
      <c r="I303" s="136"/>
      <c r="L303" s="224"/>
      <c r="M303" s="224"/>
      <c r="N303" s="224"/>
      <c r="O303" s="224"/>
      <c r="AN303" s="35"/>
    </row>
    <row r="304" spans="6:40" s="2" customFormat="1">
      <c r="F304" s="151"/>
      <c r="I304" s="136"/>
      <c r="L304" s="224"/>
      <c r="M304" s="224"/>
      <c r="N304" s="224"/>
      <c r="O304" s="224"/>
      <c r="AN304" s="35"/>
    </row>
    <row r="305" spans="6:40" s="2" customFormat="1">
      <c r="F305" s="151"/>
      <c r="I305" s="136"/>
      <c r="L305" s="224"/>
      <c r="M305" s="224"/>
      <c r="N305" s="224"/>
      <c r="O305" s="224"/>
      <c r="AN305" s="35"/>
    </row>
    <row r="306" spans="6:40" s="2" customFormat="1">
      <c r="F306" s="151"/>
      <c r="I306" s="136"/>
      <c r="L306" s="224"/>
      <c r="M306" s="224"/>
      <c r="N306" s="224"/>
      <c r="O306" s="224"/>
      <c r="AN306" s="35"/>
    </row>
    <row r="307" spans="6:40" s="2" customFormat="1">
      <c r="F307" s="151"/>
      <c r="I307" s="136"/>
      <c r="L307" s="224"/>
      <c r="M307" s="224"/>
      <c r="N307" s="224"/>
      <c r="O307" s="224"/>
      <c r="AN307" s="35"/>
    </row>
    <row r="308" spans="6:40" s="2" customFormat="1">
      <c r="F308" s="151"/>
      <c r="I308" s="136"/>
      <c r="L308" s="224"/>
      <c r="M308" s="224"/>
      <c r="N308" s="224"/>
      <c r="O308" s="224"/>
      <c r="AN308" s="35"/>
    </row>
  </sheetData>
  <sheetProtection selectLockedCells="1" selectUnlockedCells="1"/>
  <mergeCells count="426">
    <mergeCell ref="L155:L156"/>
    <mergeCell ref="M155:M156"/>
    <mergeCell ref="N155:N156"/>
    <mergeCell ref="O155:O156"/>
    <mergeCell ref="L84:O84"/>
    <mergeCell ref="N123:N125"/>
    <mergeCell ref="N103:N104"/>
    <mergeCell ref="O103:O104"/>
    <mergeCell ref="C95:O95"/>
    <mergeCell ref="E96:E98"/>
    <mergeCell ref="C127:F127"/>
    <mergeCell ref="C111:F111"/>
    <mergeCell ref="L94:O94"/>
    <mergeCell ref="C94:F94"/>
    <mergeCell ref="C89:C91"/>
    <mergeCell ref="D103:D106"/>
    <mergeCell ref="J96:J97"/>
    <mergeCell ref="K96:K97"/>
    <mergeCell ref="I96:I97"/>
    <mergeCell ref="N99:N100"/>
    <mergeCell ref="O99:O100"/>
    <mergeCell ref="E141:E142"/>
    <mergeCell ref="L142:O142"/>
    <mergeCell ref="E120:E122"/>
    <mergeCell ref="A14:L14"/>
    <mergeCell ref="L16:O16"/>
    <mergeCell ref="A16:A18"/>
    <mergeCell ref="C37:C39"/>
    <mergeCell ref="L23:L24"/>
    <mergeCell ref="B40:B42"/>
    <mergeCell ref="C40:C42"/>
    <mergeCell ref="D40:D42"/>
    <mergeCell ref="E40:E42"/>
    <mergeCell ref="A37:A39"/>
    <mergeCell ref="B37:B39"/>
    <mergeCell ref="E37:E39"/>
    <mergeCell ref="N23:N24"/>
    <mergeCell ref="K16:K18"/>
    <mergeCell ref="L42:O42"/>
    <mergeCell ref="M15:O15"/>
    <mergeCell ref="L17:L18"/>
    <mergeCell ref="M17:O17"/>
    <mergeCell ref="E16:E18"/>
    <mergeCell ref="M23:M24"/>
    <mergeCell ref="A23:A36"/>
    <mergeCell ref="B23:B36"/>
    <mergeCell ref="C23:C36"/>
    <mergeCell ref="O23:O24"/>
    <mergeCell ref="B75:B76"/>
    <mergeCell ref="A61:A62"/>
    <mergeCell ref="B61:B62"/>
    <mergeCell ref="B57:B58"/>
    <mergeCell ref="A57:A58"/>
    <mergeCell ref="A65:A66"/>
    <mergeCell ref="A67:A68"/>
    <mergeCell ref="B71:B72"/>
    <mergeCell ref="B77:B78"/>
    <mergeCell ref="B69:B70"/>
    <mergeCell ref="A69:A70"/>
    <mergeCell ref="A73:A74"/>
    <mergeCell ref="A71:A72"/>
    <mergeCell ref="A63:A64"/>
    <mergeCell ref="B73:B74"/>
    <mergeCell ref="B63:B64"/>
    <mergeCell ref="B65:B66"/>
    <mergeCell ref="A59:A60"/>
    <mergeCell ref="B87:B88"/>
    <mergeCell ref="B79:B80"/>
    <mergeCell ref="A79:A80"/>
    <mergeCell ref="C77:C78"/>
    <mergeCell ref="D92:D93"/>
    <mergeCell ref="A81:A82"/>
    <mergeCell ref="B81:B82"/>
    <mergeCell ref="B85:B86"/>
    <mergeCell ref="B83:B84"/>
    <mergeCell ref="C81:C82"/>
    <mergeCell ref="D81:D82"/>
    <mergeCell ref="A89:A90"/>
    <mergeCell ref="B89:B90"/>
    <mergeCell ref="A85:A86"/>
    <mergeCell ref="A87:A88"/>
    <mergeCell ref="A92:A93"/>
    <mergeCell ref="B92:B93"/>
    <mergeCell ref="C92:C93"/>
    <mergeCell ref="A83:A84"/>
    <mergeCell ref="C83:C84"/>
    <mergeCell ref="C79:C80"/>
    <mergeCell ref="C85:C86"/>
    <mergeCell ref="C87:C88"/>
    <mergeCell ref="A77:A78"/>
    <mergeCell ref="L78:O78"/>
    <mergeCell ref="I89:I90"/>
    <mergeCell ref="K89:K90"/>
    <mergeCell ref="J89:J90"/>
    <mergeCell ref="H89:H90"/>
    <mergeCell ref="D87:D88"/>
    <mergeCell ref="D83:D84"/>
    <mergeCell ref="E83:E84"/>
    <mergeCell ref="G89:G90"/>
    <mergeCell ref="D85:D86"/>
    <mergeCell ref="D89:D91"/>
    <mergeCell ref="L91:O91"/>
    <mergeCell ref="E89:E91"/>
    <mergeCell ref="E79:E80"/>
    <mergeCell ref="E85:E86"/>
    <mergeCell ref="E81:E82"/>
    <mergeCell ref="E87:E88"/>
    <mergeCell ref="L88:O88"/>
    <mergeCell ref="L86:O86"/>
    <mergeCell ref="L80:O80"/>
    <mergeCell ref="D79:D80"/>
    <mergeCell ref="L82:O82"/>
    <mergeCell ref="D77:D78"/>
    <mergeCell ref="F89:F90"/>
    <mergeCell ref="L72:O72"/>
    <mergeCell ref="D69:D70"/>
    <mergeCell ref="C71:C72"/>
    <mergeCell ref="D75:D76"/>
    <mergeCell ref="D67:D68"/>
    <mergeCell ref="L70:O70"/>
    <mergeCell ref="L64:O64"/>
    <mergeCell ref="L76:O76"/>
    <mergeCell ref="C69:C70"/>
    <mergeCell ref="C65:C66"/>
    <mergeCell ref="D63:D64"/>
    <mergeCell ref="E71:E72"/>
    <mergeCell ref="E73:E74"/>
    <mergeCell ref="E69:E70"/>
    <mergeCell ref="E67:E68"/>
    <mergeCell ref="E75:E76"/>
    <mergeCell ref="C75:C76"/>
    <mergeCell ref="L74:O74"/>
    <mergeCell ref="D71:D72"/>
    <mergeCell ref="L68:O68"/>
    <mergeCell ref="E63:E64"/>
    <mergeCell ref="C67:C68"/>
    <mergeCell ref="A120:A122"/>
    <mergeCell ref="A129:A132"/>
    <mergeCell ref="B107:B108"/>
    <mergeCell ref="C107:C108"/>
    <mergeCell ref="B113:B114"/>
    <mergeCell ref="B96:B98"/>
    <mergeCell ref="A123:A126"/>
    <mergeCell ref="B109:B110"/>
    <mergeCell ref="B119:O119"/>
    <mergeCell ref="L114:O114"/>
    <mergeCell ref="B103:B106"/>
    <mergeCell ref="C120:C122"/>
    <mergeCell ref="F129:F131"/>
    <mergeCell ref="E129:E132"/>
    <mergeCell ref="C109:C110"/>
    <mergeCell ref="M99:M100"/>
    <mergeCell ref="E99:E102"/>
    <mergeCell ref="B123:B126"/>
    <mergeCell ref="C103:C106"/>
    <mergeCell ref="A96:A98"/>
    <mergeCell ref="A99:A102"/>
    <mergeCell ref="D99:D102"/>
    <mergeCell ref="L98:O98"/>
    <mergeCell ref="D96:D98"/>
    <mergeCell ref="L160:L161"/>
    <mergeCell ref="M160:M161"/>
    <mergeCell ref="N160:N161"/>
    <mergeCell ref="D107:D108"/>
    <mergeCell ref="L99:L100"/>
    <mergeCell ref="I129:I131"/>
    <mergeCell ref="J129:J131"/>
    <mergeCell ref="L122:O122"/>
    <mergeCell ref="E107:E108"/>
    <mergeCell ref="O123:O125"/>
    <mergeCell ref="L123:L125"/>
    <mergeCell ref="L111:O111"/>
    <mergeCell ref="L108:O108"/>
    <mergeCell ref="M123:M125"/>
    <mergeCell ref="D129:D132"/>
    <mergeCell ref="L127:O127"/>
    <mergeCell ref="D113:D114"/>
    <mergeCell ref="L102:O102"/>
    <mergeCell ref="L103:L104"/>
    <mergeCell ref="E103:E106"/>
    <mergeCell ref="L106:O106"/>
    <mergeCell ref="L150:L151"/>
    <mergeCell ref="L140:O140"/>
    <mergeCell ref="L144:O144"/>
    <mergeCell ref="A133:A137"/>
    <mergeCell ref="A109:A110"/>
    <mergeCell ref="B120:B122"/>
    <mergeCell ref="D120:D122"/>
    <mergeCell ref="C113:C114"/>
    <mergeCell ref="C129:C132"/>
    <mergeCell ref="E113:E114"/>
    <mergeCell ref="B129:B132"/>
    <mergeCell ref="C112:O112"/>
    <mergeCell ref="C128:O128"/>
    <mergeCell ref="D109:D110"/>
    <mergeCell ref="L115:O115"/>
    <mergeCell ref="L117:O117"/>
    <mergeCell ref="L116:O116"/>
    <mergeCell ref="L110:O110"/>
    <mergeCell ref="B116:F116"/>
    <mergeCell ref="C115:F115"/>
    <mergeCell ref="C123:C126"/>
    <mergeCell ref="G129:G131"/>
    <mergeCell ref="B133:B137"/>
    <mergeCell ref="C133:C137"/>
    <mergeCell ref="K129:K131"/>
    <mergeCell ref="L137:O137"/>
    <mergeCell ref="D123:D126"/>
    <mergeCell ref="A138:A140"/>
    <mergeCell ref="A160:A162"/>
    <mergeCell ref="A150:A152"/>
    <mergeCell ref="A153:A154"/>
    <mergeCell ref="B145:I145"/>
    <mergeCell ref="B158:B159"/>
    <mergeCell ref="B138:B140"/>
    <mergeCell ref="B155:B157"/>
    <mergeCell ref="C143:F143"/>
    <mergeCell ref="B150:B152"/>
    <mergeCell ref="C160:C162"/>
    <mergeCell ref="D160:D162"/>
    <mergeCell ref="E158:E159"/>
    <mergeCell ref="E150:E152"/>
    <mergeCell ref="E153:E154"/>
    <mergeCell ref="C155:C157"/>
    <mergeCell ref="D155:D157"/>
    <mergeCell ref="D150:D152"/>
    <mergeCell ref="A141:A142"/>
    <mergeCell ref="B141:B142"/>
    <mergeCell ref="C141:C142"/>
    <mergeCell ref="D141:D142"/>
    <mergeCell ref="A216:E216"/>
    <mergeCell ref="B203:E203"/>
    <mergeCell ref="B206:E206"/>
    <mergeCell ref="B208:E208"/>
    <mergeCell ref="B209:E209"/>
    <mergeCell ref="B207:E207"/>
    <mergeCell ref="B204:E204"/>
    <mergeCell ref="B205:E205"/>
    <mergeCell ref="B213:E213"/>
    <mergeCell ref="B214:E214"/>
    <mergeCell ref="B215:E215"/>
    <mergeCell ref="B210:E210"/>
    <mergeCell ref="B211:E211"/>
    <mergeCell ref="B212:E212"/>
    <mergeCell ref="B198:F198"/>
    <mergeCell ref="B199:F199"/>
    <mergeCell ref="A200:F200"/>
    <mergeCell ref="B202:E202"/>
    <mergeCell ref="M150:M151"/>
    <mergeCell ref="N150:N151"/>
    <mergeCell ref="O150:O151"/>
    <mergeCell ref="B170:F170"/>
    <mergeCell ref="G96:G97"/>
    <mergeCell ref="L132:O132"/>
    <mergeCell ref="L171:O171"/>
    <mergeCell ref="B153:B154"/>
    <mergeCell ref="C153:C154"/>
    <mergeCell ref="C147:C149"/>
    <mergeCell ref="C158:C159"/>
    <mergeCell ref="D158:D159"/>
    <mergeCell ref="L169:O169"/>
    <mergeCell ref="L152:O152"/>
    <mergeCell ref="C169:F169"/>
    <mergeCell ref="E147:E149"/>
    <mergeCell ref="B147:B149"/>
    <mergeCell ref="L159:O159"/>
    <mergeCell ref="D147:D149"/>
    <mergeCell ref="L162:O162"/>
    <mergeCell ref="B167:B168"/>
    <mergeCell ref="B160:B162"/>
    <mergeCell ref="C146:O146"/>
    <mergeCell ref="L154:O154"/>
    <mergeCell ref="B59:B60"/>
    <mergeCell ref="B16:B18"/>
    <mergeCell ref="C16:C18"/>
    <mergeCell ref="D23:D36"/>
    <mergeCell ref="C59:C60"/>
    <mergeCell ref="D52:D53"/>
    <mergeCell ref="D57:D58"/>
    <mergeCell ref="D59:D60"/>
    <mergeCell ref="L93:O93"/>
    <mergeCell ref="B165:B166"/>
    <mergeCell ref="C165:C166"/>
    <mergeCell ref="L143:O143"/>
    <mergeCell ref="L145:O145"/>
    <mergeCell ref="L149:O149"/>
    <mergeCell ref="D153:D154"/>
    <mergeCell ref="E160:E162"/>
    <mergeCell ref="C164:O164"/>
    <mergeCell ref="C150:C152"/>
    <mergeCell ref="E155:E157"/>
    <mergeCell ref="O160:O161"/>
    <mergeCell ref="A48:A49"/>
    <mergeCell ref="F16:F18"/>
    <mergeCell ref="I37:I38"/>
    <mergeCell ref="D16:D18"/>
    <mergeCell ref="C52:C53"/>
    <mergeCell ref="C54:C56"/>
    <mergeCell ref="E52:E53"/>
    <mergeCell ref="E50:E51"/>
    <mergeCell ref="A19:O19"/>
    <mergeCell ref="C22:O22"/>
    <mergeCell ref="B52:B53"/>
    <mergeCell ref="A54:A56"/>
    <mergeCell ref="B54:B56"/>
    <mergeCell ref="A40:A42"/>
    <mergeCell ref="D37:D39"/>
    <mergeCell ref="J37:J38"/>
    <mergeCell ref="L40:L41"/>
    <mergeCell ref="M40:M41"/>
    <mergeCell ref="F37:F38"/>
    <mergeCell ref="H16:H18"/>
    <mergeCell ref="H37:H38"/>
    <mergeCell ref="A20:O20"/>
    <mergeCell ref="L46:O46"/>
    <mergeCell ref="L36:O36"/>
    <mergeCell ref="H129:H131"/>
    <mergeCell ref="L166:O166"/>
    <mergeCell ref="L163:O163"/>
    <mergeCell ref="D165:D166"/>
    <mergeCell ref="E165:E166"/>
    <mergeCell ref="L2:O2"/>
    <mergeCell ref="L3:O3"/>
    <mergeCell ref="L4:O4"/>
    <mergeCell ref="L5:O5"/>
    <mergeCell ref="L8:O8"/>
    <mergeCell ref="L9:O9"/>
    <mergeCell ref="L10:O10"/>
    <mergeCell ref="L11:O11"/>
    <mergeCell ref="D13:O13"/>
    <mergeCell ref="L39:O39"/>
    <mergeCell ref="D43:D45"/>
    <mergeCell ref="E43:E45"/>
    <mergeCell ref="I16:I18"/>
    <mergeCell ref="G37:G38"/>
    <mergeCell ref="E23:E36"/>
    <mergeCell ref="G16:G18"/>
    <mergeCell ref="L51:O51"/>
    <mergeCell ref="K37:K38"/>
    <mergeCell ref="J16:J18"/>
    <mergeCell ref="N40:N41"/>
    <mergeCell ref="O40:O41"/>
    <mergeCell ref="L45:O45"/>
    <mergeCell ref="L62:O62"/>
    <mergeCell ref="L66:O66"/>
    <mergeCell ref="B99:B102"/>
    <mergeCell ref="A167:A168"/>
    <mergeCell ref="B185:F185"/>
    <mergeCell ref="C73:C74"/>
    <mergeCell ref="B48:B49"/>
    <mergeCell ref="A50:A51"/>
    <mergeCell ref="B50:B51"/>
    <mergeCell ref="A147:A149"/>
    <mergeCell ref="C138:C140"/>
    <mergeCell ref="B144:F144"/>
    <mergeCell ref="D138:D140"/>
    <mergeCell ref="E138:E140"/>
    <mergeCell ref="A155:A157"/>
    <mergeCell ref="E123:E126"/>
    <mergeCell ref="A165:A166"/>
    <mergeCell ref="A107:A108"/>
    <mergeCell ref="A103:A106"/>
    <mergeCell ref="A113:A114"/>
    <mergeCell ref="A52:A53"/>
    <mergeCell ref="C61:C62"/>
    <mergeCell ref="E61:E62"/>
    <mergeCell ref="E65:E66"/>
    <mergeCell ref="C46:F46"/>
    <mergeCell ref="C47:O47"/>
    <mergeCell ref="L49:O49"/>
    <mergeCell ref="E48:E49"/>
    <mergeCell ref="C48:C49"/>
    <mergeCell ref="D48:D49"/>
    <mergeCell ref="L56:O56"/>
    <mergeCell ref="L58:O58"/>
    <mergeCell ref="C63:C64"/>
    <mergeCell ref="E59:E60"/>
    <mergeCell ref="L60:O60"/>
    <mergeCell ref="L157:O157"/>
    <mergeCell ref="A43:A45"/>
    <mergeCell ref="B43:B45"/>
    <mergeCell ref="C43:C45"/>
    <mergeCell ref="B67:B68"/>
    <mergeCell ref="A75:A76"/>
    <mergeCell ref="L53:O53"/>
    <mergeCell ref="E92:E93"/>
    <mergeCell ref="C99:C102"/>
    <mergeCell ref="D133:D137"/>
    <mergeCell ref="E133:E137"/>
    <mergeCell ref="F96:F97"/>
    <mergeCell ref="E77:E78"/>
    <mergeCell ref="D54:D56"/>
    <mergeCell ref="C57:C58"/>
    <mergeCell ref="C50:C51"/>
    <mergeCell ref="D50:D51"/>
    <mergeCell ref="E57:E58"/>
    <mergeCell ref="E54:E56"/>
    <mergeCell ref="E109:E110"/>
    <mergeCell ref="D65:D66"/>
    <mergeCell ref="D61:D62"/>
    <mergeCell ref="D73:D74"/>
    <mergeCell ref="C96:C98"/>
    <mergeCell ref="L6:O6"/>
    <mergeCell ref="AO155:AP155"/>
    <mergeCell ref="B197:F197"/>
    <mergeCell ref="B186:F186"/>
    <mergeCell ref="B187:F187"/>
    <mergeCell ref="B188:F188"/>
    <mergeCell ref="B190:F190"/>
    <mergeCell ref="B191:F191"/>
    <mergeCell ref="B192:F192"/>
    <mergeCell ref="B193:F193"/>
    <mergeCell ref="A182:K182"/>
    <mergeCell ref="B184:F184"/>
    <mergeCell ref="B194:F194"/>
    <mergeCell ref="B196:F196"/>
    <mergeCell ref="B195:F195"/>
    <mergeCell ref="A158:A159"/>
    <mergeCell ref="L170:O170"/>
    <mergeCell ref="D167:D168"/>
    <mergeCell ref="E167:E168"/>
    <mergeCell ref="C167:C168"/>
    <mergeCell ref="L168:O168"/>
    <mergeCell ref="B189:F189"/>
    <mergeCell ref="A171:F171"/>
    <mergeCell ref="C163:F16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6" firstPageNumber="184" fitToHeight="0" orientation="landscape" useFirstPageNumber="1" r:id="rId1"/>
  <headerFooter scaleWithDoc="0"/>
  <rowBreaks count="1" manualBreakCount="1">
    <brk id="163" max="14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opLeftCell="A4" zoomScaleNormal="100" zoomScaleSheetLayoutView="75" workbookViewId="0">
      <selection activeCell="I23" sqref="I23"/>
    </sheetView>
  </sheetViews>
  <sheetFormatPr defaultColWidth="11.5703125" defaultRowHeight="12.75"/>
  <cols>
    <col min="1" max="1" width="28.28515625" customWidth="1"/>
    <col min="2" max="2" width="55.7109375" customWidth="1"/>
    <col min="3" max="3" width="28.28515625" customWidth="1"/>
  </cols>
  <sheetData>
    <row r="1" spans="1:8" ht="15" customHeight="1"/>
    <row r="2" spans="1:8" s="28" customFormat="1" ht="15.75">
      <c r="A2" s="479" t="s">
        <v>62</v>
      </c>
      <c r="B2" s="479"/>
      <c r="C2" s="479"/>
      <c r="D2" s="27"/>
    </row>
    <row r="3" spans="1:8" s="28" customFormat="1" ht="15.75">
      <c r="A3" s="218" t="s">
        <v>63</v>
      </c>
      <c r="B3" s="481" t="s">
        <v>79</v>
      </c>
      <c r="C3" s="482"/>
      <c r="H3" s="27"/>
    </row>
    <row r="4" spans="1:8" s="28" customFormat="1" ht="15.75">
      <c r="A4" s="158" t="s">
        <v>29</v>
      </c>
      <c r="B4" s="477" t="s">
        <v>95</v>
      </c>
      <c r="C4" s="478"/>
    </row>
    <row r="5" spans="1:8" s="28" customFormat="1" ht="15.75">
      <c r="A5" s="158" t="s">
        <v>32</v>
      </c>
      <c r="B5" s="477" t="s">
        <v>96</v>
      </c>
      <c r="C5" s="478"/>
    </row>
    <row r="6" spans="1:8" s="28" customFormat="1" ht="15.75">
      <c r="A6" s="158" t="s">
        <v>36</v>
      </c>
      <c r="B6" s="477" t="s">
        <v>97</v>
      </c>
      <c r="C6" s="478"/>
    </row>
    <row r="7" spans="1:8" s="28" customFormat="1" ht="15.75">
      <c r="A7" s="158" t="s">
        <v>38</v>
      </c>
      <c r="B7" s="477" t="s">
        <v>98</v>
      </c>
      <c r="C7" s="478"/>
    </row>
    <row r="8" spans="1:8" s="28" customFormat="1" ht="15.75">
      <c r="A8" s="158" t="s">
        <v>33</v>
      </c>
      <c r="B8" s="477" t="s">
        <v>99</v>
      </c>
      <c r="C8" s="478"/>
    </row>
    <row r="9" spans="1:8" s="28" customFormat="1" ht="15.75">
      <c r="A9" s="158" t="s">
        <v>39</v>
      </c>
      <c r="B9" s="477" t="s">
        <v>255</v>
      </c>
      <c r="C9" s="478"/>
    </row>
    <row r="10" spans="1:8" s="28" customFormat="1" ht="15.75">
      <c r="A10" s="158" t="s">
        <v>40</v>
      </c>
      <c r="B10" s="477" t="s">
        <v>101</v>
      </c>
      <c r="C10" s="478"/>
    </row>
    <row r="11" spans="1:8" s="28" customFormat="1" ht="15.75">
      <c r="A11" s="158" t="s">
        <v>41</v>
      </c>
      <c r="B11" s="477" t="s">
        <v>100</v>
      </c>
      <c r="C11" s="478"/>
    </row>
    <row r="12" spans="1:8" s="28" customFormat="1" ht="15.75">
      <c r="A12" s="158" t="s">
        <v>44</v>
      </c>
      <c r="B12" s="477" t="s">
        <v>102</v>
      </c>
      <c r="C12" s="478"/>
    </row>
    <row r="13" spans="1:8" s="28" customFormat="1" ht="15.75">
      <c r="A13" s="158" t="s">
        <v>86</v>
      </c>
      <c r="B13" s="477" t="s">
        <v>87</v>
      </c>
      <c r="C13" s="478"/>
    </row>
    <row r="14" spans="1:8" s="28" customFormat="1" ht="15.75">
      <c r="A14" s="158" t="s">
        <v>46</v>
      </c>
      <c r="B14" s="477" t="s">
        <v>88</v>
      </c>
      <c r="C14" s="478"/>
    </row>
    <row r="15" spans="1:8" s="28" customFormat="1" ht="15.75">
      <c r="A15" s="158" t="s">
        <v>89</v>
      </c>
      <c r="B15" s="477" t="s">
        <v>90</v>
      </c>
      <c r="C15" s="478"/>
    </row>
    <row r="16" spans="1:8" s="28" customFormat="1" ht="15.75">
      <c r="A16" s="158" t="s">
        <v>48</v>
      </c>
      <c r="B16" s="477" t="s">
        <v>106</v>
      </c>
      <c r="C16" s="478"/>
    </row>
    <row r="17" spans="1:4" s="28" customFormat="1" ht="15.75">
      <c r="A17" s="158" t="s">
        <v>49</v>
      </c>
      <c r="B17" s="477" t="s">
        <v>91</v>
      </c>
      <c r="C17" s="478"/>
    </row>
    <row r="18" spans="1:4" s="28" customFormat="1" ht="15.75">
      <c r="A18" s="158" t="s">
        <v>64</v>
      </c>
      <c r="B18" s="477" t="s">
        <v>92</v>
      </c>
      <c r="C18" s="478"/>
    </row>
    <row r="19" spans="1:4" s="28" customFormat="1" ht="15.75">
      <c r="A19" s="158" t="s">
        <v>65</v>
      </c>
      <c r="B19" s="477" t="s">
        <v>104</v>
      </c>
      <c r="C19" s="478"/>
    </row>
    <row r="20" spans="1:4" s="28" customFormat="1" ht="15.75">
      <c r="A20" s="158" t="s">
        <v>53</v>
      </c>
      <c r="B20" s="477" t="s">
        <v>110</v>
      </c>
      <c r="C20" s="478"/>
    </row>
    <row r="21" spans="1:4" s="28" customFormat="1" ht="15.75">
      <c r="A21" s="157">
        <v>22</v>
      </c>
      <c r="B21" s="477" t="s">
        <v>103</v>
      </c>
      <c r="C21" s="478"/>
      <c r="D21" s="44"/>
    </row>
    <row r="22" spans="1:4" s="28" customFormat="1" ht="15.75">
      <c r="A22" s="157">
        <v>23</v>
      </c>
      <c r="B22" s="477" t="s">
        <v>192</v>
      </c>
      <c r="C22" s="478"/>
      <c r="D22" s="44"/>
    </row>
    <row r="23" spans="1:4" s="28" customFormat="1" ht="15.75">
      <c r="A23" s="29">
        <v>145470016</v>
      </c>
      <c r="B23" s="475" t="s">
        <v>68</v>
      </c>
      <c r="C23" s="476"/>
    </row>
    <row r="24" spans="1:4" s="28" customFormat="1" ht="15.75">
      <c r="A24" s="29">
        <v>188657559</v>
      </c>
      <c r="B24" s="475" t="s">
        <v>253</v>
      </c>
      <c r="C24" s="476"/>
    </row>
    <row r="25" spans="1:4" s="28" customFormat="1" ht="15.75" customHeight="1"/>
    <row r="26" spans="1:4" s="28" customFormat="1" ht="15.75" customHeight="1">
      <c r="A26" s="480" t="s">
        <v>268</v>
      </c>
      <c r="B26" s="480"/>
      <c r="C26" s="480"/>
    </row>
    <row r="29" spans="1:4">
      <c r="B29" s="45"/>
    </row>
  </sheetData>
  <sheetProtection selectLockedCells="1" selectUnlockedCells="1"/>
  <mergeCells count="24">
    <mergeCell ref="B17:C17"/>
    <mergeCell ref="B15:C15"/>
    <mergeCell ref="B14:C14"/>
    <mergeCell ref="B11:C11"/>
    <mergeCell ref="B7:C7"/>
    <mergeCell ref="B16:C16"/>
    <mergeCell ref="B9:C9"/>
    <mergeCell ref="B10:C10"/>
    <mergeCell ref="B24:C24"/>
    <mergeCell ref="B22:C22"/>
    <mergeCell ref="B6:C6"/>
    <mergeCell ref="A2:C2"/>
    <mergeCell ref="A26:C26"/>
    <mergeCell ref="B23:C23"/>
    <mergeCell ref="B21:C21"/>
    <mergeCell ref="B20:C20"/>
    <mergeCell ref="B19:C19"/>
    <mergeCell ref="B12:C12"/>
    <mergeCell ref="B5:C5"/>
    <mergeCell ref="B4:C4"/>
    <mergeCell ref="B8:C8"/>
    <mergeCell ref="B3:C3"/>
    <mergeCell ref="B18:C18"/>
    <mergeCell ref="B13:C13"/>
  </mergeCells>
  <pageMargins left="1.1811023622047245" right="0.39370078740157483" top="0.78740157480314965" bottom="0.78740157480314965" header="0.31496062992125984" footer="0.31496062992125984"/>
  <pageSetup paperSize="9" firstPageNumber="195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vykdytojų_kodai</vt:lpstr>
      <vt:lpstr>Excel_BuiltIn_Print_Titles_1_1</vt:lpstr>
      <vt:lpstr>'1_c_1_c_1_forma'!Print_Area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2019-11-25T08:43:32Z</cp:lastPrinted>
  <dcterms:created xsi:type="dcterms:W3CDTF">2014-03-25T13:35:57Z</dcterms:created>
  <dcterms:modified xsi:type="dcterms:W3CDTF">2020-01-06T11:54:43Z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30C0F27F-4437-4727-BA1C-0F025F689759</vt:lpwstr>
  </property>
</Properties>
</file>